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2f6\AC\Temp\"/>
    </mc:Choice>
  </mc:AlternateContent>
  <xr:revisionPtr revIDLastSave="52" documentId="8_{06149642-DC87-4642-A9F3-770277DF65FC}" xr6:coauthVersionLast="47" xr6:coauthVersionMax="47" xr10:uidLastSave="{96D395F1-80A7-476C-8632-5C94428F7A83}"/>
  <bookViews>
    <workbookView xWindow="-60" yWindow="-60" windowWidth="15480" windowHeight="11640" tabRatio="500" xr2:uid="{00000000-000D-0000-FFFF-FFFF00000000}"/>
  </bookViews>
  <sheets>
    <sheet name="AAAA-000 Matriz de Riscos - AUD" sheetId="1" r:id="rId1"/>
    <sheet name="Mapa de Riscos" sheetId="2" state="hidden" r:id="rId2"/>
    <sheet name="Entregas_AUX" sheetId="3" state="hidden" r:id="rId3"/>
    <sheet name="Planilha Dinâmica_AUX" sheetId="4" state="hidden" r:id="rId4"/>
    <sheet name="Empregados_AUX" sheetId="5" state="hidden" r:id="rId5"/>
  </sheets>
  <externalReferences>
    <externalReference r:id="rId6"/>
    <externalReference r:id="rId7"/>
  </externalReferences>
  <definedNames>
    <definedName name="_xlnm._FilterDatabase" localSheetId="0" hidden="1">'[1]AAAA-000 Matriz de Riscos - AUD'!$A$1:$AQ$88</definedName>
    <definedName name="_xlnm._FilterDatabase" localSheetId="1" hidden="1">'Mapa de Riscos'!$A$5:$G$27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15" i="1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G27" i="2"/>
  <c r="F27" i="2"/>
  <c r="E27" i="2"/>
  <c r="D27" i="2"/>
  <c r="C27" i="2"/>
  <c r="B27" i="2"/>
  <c r="A27" i="2"/>
  <c r="G26" i="2"/>
  <c r="F26" i="2"/>
  <c r="E26" i="2"/>
  <c r="D26" i="2"/>
  <c r="C26" i="2"/>
  <c r="B26" i="2"/>
  <c r="A26" i="2"/>
  <c r="G25" i="2"/>
  <c r="F25" i="2"/>
  <c r="E25" i="2"/>
  <c r="D25" i="2"/>
  <c r="C25" i="2"/>
  <c r="B25" i="2"/>
  <c r="A25" i="2"/>
  <c r="G24" i="2"/>
  <c r="F24" i="2"/>
  <c r="E24" i="2"/>
  <c r="D24" i="2"/>
  <c r="C24" i="2"/>
  <c r="B24" i="2"/>
  <c r="A24" i="2"/>
  <c r="G23" i="2"/>
  <c r="F23" i="2"/>
  <c r="E23" i="2"/>
  <c r="D23" i="2"/>
  <c r="C23" i="2"/>
  <c r="B23" i="2"/>
  <c r="A23" i="2"/>
  <c r="G22" i="2"/>
  <c r="F22" i="2"/>
  <c r="E22" i="2"/>
  <c r="D22" i="2"/>
  <c r="C22" i="2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0" i="2"/>
  <c r="B20" i="2"/>
  <c r="A20" i="2"/>
  <c r="G19" i="2"/>
  <c r="F19" i="2"/>
  <c r="E19" i="2"/>
  <c r="D19" i="2"/>
  <c r="C19" i="2"/>
  <c r="B19" i="2"/>
  <c r="A19" i="2"/>
  <c r="G18" i="2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G10" i="2"/>
  <c r="F10" i="2"/>
  <c r="E10" i="2"/>
  <c r="D10" i="2"/>
  <c r="C10" i="2"/>
  <c r="B10" i="2"/>
  <c r="A10" i="2"/>
  <c r="G9" i="2"/>
  <c r="F9" i="2"/>
  <c r="E9" i="2"/>
  <c r="D9" i="2"/>
  <c r="C9" i="2"/>
  <c r="B9" i="2"/>
  <c r="A9" i="2"/>
  <c r="G8" i="2"/>
  <c r="F8" i="2"/>
  <c r="E8" i="2"/>
  <c r="D8" i="2"/>
  <c r="C8" i="2"/>
  <c r="B8" i="2"/>
  <c r="A8" i="2"/>
  <c r="G7" i="2"/>
  <c r="F7" i="2"/>
  <c r="E7" i="2"/>
  <c r="D7" i="2"/>
  <c r="C7" i="2"/>
  <c r="B7" i="2"/>
  <c r="A7" i="2"/>
  <c r="G6" i="2"/>
  <c r="F6" i="2"/>
  <c r="E6" i="2"/>
  <c r="D6" i="2"/>
  <c r="C6" i="2"/>
  <c r="B6" i="2"/>
  <c r="A6" i="2"/>
  <c r="D2" i="2"/>
  <c r="AL40" i="1"/>
  <c r="AF40" i="1"/>
  <c r="AB40" i="1"/>
  <c r="AA40" i="1"/>
  <c r="Z40" i="1"/>
  <c r="Y40" i="1"/>
  <c r="X40" i="1"/>
  <c r="AL39" i="1"/>
  <c r="AF39" i="1"/>
  <c r="AB39" i="1"/>
  <c r="AA39" i="1"/>
  <c r="Z39" i="1"/>
  <c r="Y39" i="1"/>
  <c r="X39" i="1"/>
  <c r="AL38" i="1"/>
  <c r="AF38" i="1"/>
  <c r="AB38" i="1"/>
  <c r="AA38" i="1"/>
  <c r="Z38" i="1"/>
  <c r="Y38" i="1"/>
  <c r="X38" i="1"/>
  <c r="AL37" i="1"/>
  <c r="AF37" i="1"/>
  <c r="AB37" i="1"/>
  <c r="AA37" i="1"/>
  <c r="Z37" i="1"/>
  <c r="Y37" i="1"/>
  <c r="X37" i="1"/>
  <c r="AL36" i="1"/>
  <c r="AF36" i="1"/>
  <c r="AB36" i="1"/>
  <c r="AA36" i="1"/>
  <c r="Z36" i="1"/>
  <c r="Y36" i="1"/>
  <c r="X36" i="1"/>
  <c r="AL35" i="1"/>
  <c r="AF35" i="1"/>
  <c r="AB35" i="1"/>
  <c r="AA35" i="1"/>
  <c r="Z35" i="1"/>
  <c r="Y35" i="1"/>
  <c r="X35" i="1"/>
  <c r="AL34" i="1"/>
  <c r="AF34" i="1"/>
  <c r="AB34" i="1"/>
  <c r="AA34" i="1"/>
  <c r="Z34" i="1"/>
  <c r="Y34" i="1"/>
  <c r="X34" i="1"/>
  <c r="AL33" i="1"/>
  <c r="AF33" i="1"/>
  <c r="AB33" i="1"/>
  <c r="AA33" i="1"/>
  <c r="Z33" i="1"/>
  <c r="Y33" i="1"/>
  <c r="X33" i="1"/>
  <c r="AL32" i="1"/>
  <c r="AF32" i="1"/>
  <c r="AB32" i="1"/>
  <c r="AA32" i="1"/>
  <c r="Z32" i="1"/>
  <c r="Y32" i="1"/>
  <c r="X32" i="1"/>
  <c r="AL31" i="1"/>
  <c r="AF31" i="1"/>
  <c r="AB31" i="1"/>
  <c r="AA31" i="1"/>
  <c r="Z31" i="1"/>
  <c r="Y31" i="1"/>
  <c r="X31" i="1"/>
  <c r="AL30" i="1"/>
  <c r="AF30" i="1"/>
  <c r="AB30" i="1"/>
  <c r="AA30" i="1"/>
  <c r="Z30" i="1"/>
  <c r="Y30" i="1"/>
  <c r="X30" i="1"/>
  <c r="AL29" i="1"/>
  <c r="AF29" i="1"/>
  <c r="AB29" i="1"/>
  <c r="AA29" i="1"/>
  <c r="Z29" i="1"/>
  <c r="Y29" i="1"/>
  <c r="X29" i="1"/>
  <c r="AL28" i="1"/>
  <c r="AF28" i="1"/>
  <c r="AB28" i="1"/>
  <c r="AA28" i="1"/>
  <c r="Z28" i="1"/>
  <c r="Y28" i="1"/>
  <c r="X28" i="1"/>
  <c r="AL27" i="1"/>
  <c r="AF27" i="1"/>
  <c r="AB27" i="1"/>
  <c r="AA27" i="1"/>
  <c r="Z27" i="1"/>
  <c r="Y27" i="1"/>
  <c r="X27" i="1"/>
  <c r="AL26" i="1"/>
  <c r="AF26" i="1"/>
  <c r="AB26" i="1"/>
  <c r="AA26" i="1"/>
  <c r="Z26" i="1"/>
  <c r="Y26" i="1"/>
  <c r="X26" i="1"/>
  <c r="AL25" i="1"/>
  <c r="AF25" i="1"/>
  <c r="AB25" i="1"/>
  <c r="AA25" i="1"/>
  <c r="Z25" i="1"/>
  <c r="Y25" i="1"/>
  <c r="X25" i="1"/>
  <c r="AL24" i="1"/>
  <c r="AF24" i="1"/>
  <c r="AB24" i="1"/>
  <c r="AA24" i="1"/>
  <c r="Z24" i="1"/>
  <c r="Y24" i="1"/>
  <c r="X24" i="1"/>
  <c r="AL22" i="1"/>
  <c r="AF22" i="1"/>
  <c r="AB22" i="1"/>
  <c r="AA22" i="1"/>
  <c r="Z22" i="1"/>
  <c r="Y22" i="1"/>
  <c r="X22" i="1"/>
  <c r="AL21" i="1"/>
  <c r="AF21" i="1"/>
  <c r="AB21" i="1"/>
  <c r="AA21" i="1"/>
  <c r="Z21" i="1"/>
  <c r="Y21" i="1"/>
  <c r="X21" i="1"/>
  <c r="AL20" i="1"/>
  <c r="AF20" i="1"/>
  <c r="AB20" i="1"/>
  <c r="AA20" i="1"/>
  <c r="Z20" i="1"/>
  <c r="Y20" i="1"/>
  <c r="X20" i="1"/>
  <c r="AL19" i="1"/>
  <c r="AF19" i="1"/>
  <c r="AB19" i="1"/>
  <c r="AA19" i="1"/>
  <c r="Z19" i="1"/>
  <c r="Y19" i="1"/>
  <c r="X19" i="1"/>
  <c r="AL18" i="1"/>
  <c r="AF18" i="1"/>
  <c r="AB18" i="1"/>
  <c r="AA18" i="1"/>
  <c r="Z18" i="1"/>
  <c r="Y18" i="1"/>
  <c r="X18" i="1"/>
  <c r="AL17" i="1"/>
  <c r="AF17" i="1"/>
  <c r="AB17" i="1"/>
  <c r="AA17" i="1"/>
  <c r="Z17" i="1"/>
  <c r="Y17" i="1"/>
  <c r="X17" i="1"/>
  <c r="AL16" i="1"/>
  <c r="AF16" i="1"/>
  <c r="AB16" i="1"/>
  <c r="AA16" i="1"/>
  <c r="Z16" i="1"/>
  <c r="Y16" i="1"/>
  <c r="X16" i="1"/>
  <c r="AL15" i="1"/>
  <c r="AF15" i="1"/>
  <c r="AB15" i="1"/>
  <c r="AA15" i="1"/>
  <c r="Z15" i="1"/>
  <c r="X15" i="1"/>
  <c r="AF13" i="1"/>
  <c r="AF12" i="1"/>
  <c r="AF10" i="1"/>
  <c r="AB10" i="1"/>
  <c r="AA10" i="1"/>
  <c r="Z10" i="1"/>
  <c r="Y10" i="1"/>
  <c r="X10" i="1"/>
  <c r="AF9" i="1"/>
  <c r="AB9" i="1"/>
  <c r="AA9" i="1"/>
  <c r="Z9" i="1"/>
  <c r="Y9" i="1"/>
  <c r="X9" i="1"/>
  <c r="AF8" i="1"/>
  <c r="AB8" i="1"/>
  <c r="AA8" i="1"/>
  <c r="Z8" i="1"/>
  <c r="Y8" i="1"/>
  <c r="X8" i="1"/>
  <c r="AF7" i="1"/>
  <c r="AB7" i="1"/>
  <c r="AA7" i="1"/>
  <c r="Z7" i="1"/>
  <c r="Y7" i="1"/>
  <c r="X7" i="1"/>
  <c r="AN6" i="1"/>
  <c r="AM6" i="1"/>
  <c r="AL3" i="1"/>
</calcChain>
</file>

<file path=xl/sharedStrings.xml><?xml version="1.0" encoding="utf-8"?>
<sst xmlns="http://schemas.openxmlformats.org/spreadsheetml/2006/main" count="280" uniqueCount="193">
  <si>
    <t>Unidade Organizacional</t>
  </si>
  <si>
    <t>ID do Risco</t>
  </si>
  <si>
    <t>Risco</t>
  </si>
  <si>
    <t>Descrição</t>
  </si>
  <si>
    <t>Causas do Risco</t>
  </si>
  <si>
    <t>Consequências</t>
  </si>
  <si>
    <t>Nível de Risco Atual</t>
  </si>
  <si>
    <t>Probabilidade Atual</t>
  </si>
  <si>
    <t>Impacto Atual</t>
  </si>
  <si>
    <t>Nível de Risco Final</t>
  </si>
  <si>
    <t>Tipologia</t>
  </si>
  <si>
    <t>Aprovador</t>
  </si>
  <si>
    <t>Gestor de Riscos</t>
  </si>
  <si>
    <t>Processo Associado</t>
  </si>
  <si>
    <t>Nome do Processo</t>
  </si>
  <si>
    <t>Apetite ao Risco</t>
  </si>
  <si>
    <t>Identificador do controle</t>
  </si>
  <si>
    <t>Controle</t>
  </si>
  <si>
    <t>Quanto a Implementação</t>
  </si>
  <si>
    <t>Status</t>
  </si>
  <si>
    <t>% de Conclusividade</t>
  </si>
  <si>
    <t>Objetivo</t>
  </si>
  <si>
    <t xml:space="preserve">Risco </t>
  </si>
  <si>
    <t>Risco Descrição</t>
  </si>
  <si>
    <t>Controle Descrição</t>
  </si>
  <si>
    <t>Probabilidade (AUD)</t>
  </si>
  <si>
    <t>Impacto
(AUD)</t>
  </si>
  <si>
    <t>Justificativa Avaliação (AUD)</t>
  </si>
  <si>
    <t>Nível de Risco (AUD)</t>
  </si>
  <si>
    <t>Testar? (AUD)</t>
  </si>
  <si>
    <t>Justificativa (AUD)</t>
  </si>
  <si>
    <t>Teste (AUD)</t>
  </si>
  <si>
    <t>Critério de Auditoria (AUD)</t>
  </si>
  <si>
    <t>Membro da Equipe</t>
  </si>
  <si>
    <t>Teste de Controle</t>
  </si>
  <si>
    <t>Horas Previstas</t>
  </si>
  <si>
    <t>Horas Realizadas</t>
  </si>
  <si>
    <t>Tipo Artefato Entregue</t>
  </si>
  <si>
    <t>Nº Artefato</t>
  </si>
  <si>
    <t>Complexidade Entrega</t>
  </si>
  <si>
    <t>AÇÕES DE PLANEJAMENTO DA AUDITORIA</t>
  </si>
  <si>
    <t>SISTEMA DE AUDITORIA</t>
  </si>
  <si>
    <t>MEMÓRIA AUDITORIA</t>
  </si>
  <si>
    <t>MEMÓRIA AUDITORIA - PROGRAMA DE TRABALHO:</t>
  </si>
  <si>
    <t>OBJETIVO (DESCRIÇÃO) PROCESSO DA CADEIA DE VALOR</t>
  </si>
  <si>
    <t>RISCOS E CONTROLES NO SISTEMA GRC (LINK PARA EXTRAÇÃO)</t>
  </si>
  <si>
    <t>RISCO DE FRAUDE E CORRUPÇÃO (VISÃO AUDITORIA) - RA XX</t>
  </si>
  <si>
    <t>DEMAIS RISCOS (VISÃO AUDITORIA) - RA XX</t>
  </si>
  <si>
    <t>ÁREA OPERACIONAL</t>
  </si>
  <si>
    <t>RA 001</t>
  </si>
  <si>
    <t>Baixo índice de maturidade de riscos e controles para o processo auditado.</t>
  </si>
  <si>
    <t>Baixo índice de maturidade de riscos e controles para o processo auditado, considerando autoavaliação pelo gestor e avaliações pela Auditoria Interna.</t>
  </si>
  <si>
    <t>Inobservância aos princípios do COSO e os controles internos relativos aos cinco componentes.</t>
  </si>
  <si>
    <t>Gestão de riscos fragilizada</t>
  </si>
  <si>
    <t>Média</t>
  </si>
  <si>
    <t>Alto</t>
  </si>
  <si>
    <t>Médio</t>
  </si>
  <si>
    <t>Legal/Não Conformidade</t>
  </si>
  <si>
    <t>Auditoria Interna</t>
  </si>
  <si>
    <t>Autoavaliação pelo gestor.</t>
  </si>
  <si>
    <t>Realizar reunião junto à área auditada, em cumprimento ao procedimento de elaboração da Matriz de Riscos.</t>
  </si>
  <si>
    <t>Implementado</t>
  </si>
  <si>
    <t>SIM</t>
  </si>
  <si>
    <t>Item XX do procedimento</t>
  </si>
  <si>
    <t>1. Obter resultados quanto à Autoavaliação da Maturidade de Riscos e Controles (RCSA) pela &lt;área auditada&gt;</t>
  </si>
  <si>
    <t>COSO ICIF</t>
  </si>
  <si>
    <t>Alta</t>
  </si>
  <si>
    <t>SUPGA:</t>
  </si>
  <si>
    <t>Avaliação pela Auditoria Interna.</t>
  </si>
  <si>
    <t>Realizar avaliação da Audin, em cumprimento ao item 9 do procedimento de elaboração da Matriz de Riscos.</t>
  </si>
  <si>
    <t>2. Proceder à Avaliação da Maturidade de Riscos e Controles (RCSA)</t>
  </si>
  <si>
    <t>Emissão de opinião, comparando resultados.</t>
  </si>
  <si>
    <t>Consolidar opinião, de modo a subsidiar eventuais recomendações de melhorias de GRC.</t>
  </si>
  <si>
    <t>3. Comparar os resultados e emitir opinião no Relatório de Riscos e Controles (RRC)</t>
  </si>
  <si>
    <t>AÇÕES DE RELATORIA DA AUDITORIA</t>
  </si>
  <si>
    <t>MEMÓRIA AUDITORIA - RELATORIA:</t>
  </si>
  <si>
    <t>ACOMPANHAMENTOS DA AUDITORIA INTERNA - AUDIN</t>
  </si>
  <si>
    <t xml:space="preserve">Atualização: </t>
  </si>
  <si>
    <t>Atualização  Novembro/2021</t>
  </si>
  <si>
    <t>Área</t>
  </si>
  <si>
    <t>Proposta de Encaminhamento pelo CA</t>
  </si>
  <si>
    <t>Levantamento preliminar</t>
  </si>
  <si>
    <t>DAP - Doc. Análise Preliminar</t>
  </si>
  <si>
    <t>Complementação escopo</t>
  </si>
  <si>
    <t>Baixa</t>
  </si>
  <si>
    <t>Matriz de Riscos</t>
  </si>
  <si>
    <t>Revisão dos Riscos</t>
  </si>
  <si>
    <t>Complementação dos Riscos</t>
  </si>
  <si>
    <t>Complementação dos Controles</t>
  </si>
  <si>
    <t>Memorando</t>
  </si>
  <si>
    <t>Apresentação critérios</t>
  </si>
  <si>
    <t>Reunião interna</t>
  </si>
  <si>
    <t>Reunião externa</t>
  </si>
  <si>
    <t>Solicitação de Auditoria</t>
  </si>
  <si>
    <t>Monitoramento de Recomendação</t>
  </si>
  <si>
    <t>Monitoramento de NA</t>
  </si>
  <si>
    <t>Monitoramento Demandas Externas</t>
  </si>
  <si>
    <t>Nota de Auditoria</t>
  </si>
  <si>
    <t>Achado de Auditoria</t>
  </si>
  <si>
    <t>Avaliação riscos dos Achados</t>
  </si>
  <si>
    <t>Apresentação achados</t>
  </si>
  <si>
    <t>Busca conjunta de soluções</t>
  </si>
  <si>
    <t>Pactuação Plano de Ação</t>
  </si>
  <si>
    <t>Relatório Preliminar</t>
  </si>
  <si>
    <t>Relatório Final</t>
  </si>
  <si>
    <t>Despacho do Relatório</t>
  </si>
  <si>
    <t>- todas -</t>
  </si>
  <si>
    <t>(vazio)</t>
  </si>
  <si>
    <t>(vazio) Resultado</t>
  </si>
  <si>
    <t>Baixo índice de maturidade de riscos e controles para o processo auditado. Resultado</t>
  </si>
  <si>
    <t>Total Resultado</t>
  </si>
  <si>
    <t>empregado</t>
  </si>
  <si>
    <t>sg_lotacao_tratada</t>
  </si>
  <si>
    <t>cd_matricula</t>
  </si>
  <si>
    <t>cd_cpf</t>
  </si>
  <si>
    <t>ds_nome</t>
  </si>
  <si>
    <t>ds_email</t>
  </si>
  <si>
    <t>CA/DP/AUDIN/AUDAC</t>
  </si>
  <si>
    <t>ALUYSIO PINTO MARQUES JUNIOR</t>
  </si>
  <si>
    <t>aluysio.pinto@serpro.gov.br</t>
  </si>
  <si>
    <t>CA/DP/AUDIN/AUDIE</t>
  </si>
  <si>
    <t>ALYNE CARVALHO VIEIRA PAIVA</t>
  </si>
  <si>
    <t>alyne.paiva@serpro.gov.br</t>
  </si>
  <si>
    <t>CA/DP/AUDIN/AUDTN</t>
  </si>
  <si>
    <t>ANGELA MARIA CRISTINA CLARA</t>
  </si>
  <si>
    <t>angela-maria.clara@serpro.gov.br</t>
  </si>
  <si>
    <t>CA/DP/AUDIN/AUDPC</t>
  </si>
  <si>
    <t>ANGELO JOSE BEZERRA</t>
  </si>
  <si>
    <t>angelo-jose.bezerra@serpro.gov.br</t>
  </si>
  <si>
    <t>CA/DP/AUDIN</t>
  </si>
  <si>
    <t>CARLOS MORAES DE JESUS</t>
  </si>
  <si>
    <t>carlos.mjesus@serpro.gov.br</t>
  </si>
  <si>
    <t>CA/DP/AUDIN/AUDCN</t>
  </si>
  <si>
    <t>CLAUDIA AMORIM DE JESUS</t>
  </si>
  <si>
    <t>claudia.jesus@serpro.gov.br</t>
  </si>
  <si>
    <t>DAVID DA GUIA CARVALHO</t>
  </si>
  <si>
    <t>david.carvalho@serpro.gov.br</t>
  </si>
  <si>
    <t>DOUGLAS DOS SANTOS DE ALMEIDA</t>
  </si>
  <si>
    <t>douglas.almeida@serpro.gov.br</t>
  </si>
  <si>
    <t>EZYO LAMARCA DA SILVA</t>
  </si>
  <si>
    <t>ezyo.silva@serpro.gov.br</t>
  </si>
  <si>
    <t>FABIANO DE MOURA</t>
  </si>
  <si>
    <t>fabiano.moura@serpro.gov.br</t>
  </si>
  <si>
    <t>CA/DP/AUDIN/AUDEP</t>
  </si>
  <si>
    <t>FERNANDA DE JESUS MOURAO</t>
  </si>
  <si>
    <t>fernanda.mourao@serpro.gov.br</t>
  </si>
  <si>
    <t>GASPAR GONCALVES DE OLIVEIRA JUNIOR</t>
  </si>
  <si>
    <t>gaspar.oliveira@serpro.gov.br</t>
  </si>
  <si>
    <t>JACKSON ZIEMER CARNEIRO</t>
  </si>
  <si>
    <t>jackson.carneiro@serpro.gov.br</t>
  </si>
  <si>
    <t>CA/DP/AUDIN/AUDCF</t>
  </si>
  <si>
    <t>KLEBER LOPES DE CARVALHO</t>
  </si>
  <si>
    <t>kleber.carvalho@serpro.gov.br</t>
  </si>
  <si>
    <t>LEDA MARIA GUEDES SOTERO</t>
  </si>
  <si>
    <t>leda-maria.sotero@serpro.gov.br</t>
  </si>
  <si>
    <t>LICINIO VILAC RUAS MOREIRA</t>
  </si>
  <si>
    <t>licinio-vilac.moreira@serpro.gov.br</t>
  </si>
  <si>
    <t>LUCIANO SOUZA GONCALVES</t>
  </si>
  <si>
    <t>luciano.goncalves@serpro.gov.br</t>
  </si>
  <si>
    <t>MARCOS EDUARDO RENTE PAULINO</t>
  </si>
  <si>
    <t>marcos-eduardo.paulino@serpro.gov.br</t>
  </si>
  <si>
    <t>MARCOS JOSE PERINI</t>
  </si>
  <si>
    <t>marcos.perini@serpro.gov.br</t>
  </si>
  <si>
    <t>MARCUS JOSE GOMES COSTA</t>
  </si>
  <si>
    <t>marcus.costa@serpro.gov.br</t>
  </si>
  <si>
    <t>MARIA CATARINA SANTOS MARTINS</t>
  </si>
  <si>
    <t>maria-catarina.martins@serpro.gov.br</t>
  </si>
  <si>
    <t>MARIA DO CARMO PACHECO DE MELLO MIRANDA BRITTO</t>
  </si>
  <si>
    <t>maria.brito@serpro.gov.br</t>
  </si>
  <si>
    <t>MARIA DULCE MANSUR</t>
  </si>
  <si>
    <t>maria-dulce.mansur@serpro.gov.br</t>
  </si>
  <si>
    <t>MARIA JULIANE LEITE MENDONCA MACEDO</t>
  </si>
  <si>
    <t>maria-juliane.mendonca@serpro.gov.br</t>
  </si>
  <si>
    <t>NILSON ROMERO MICHILES JUNIOR</t>
  </si>
  <si>
    <t>nilson.michiles-junior@serpro.gov.br</t>
  </si>
  <si>
    <t>ODULIA MARIA MUNHOZ BOGAZ</t>
  </si>
  <si>
    <t>odulia.bogaz@serpro.gov.br</t>
  </si>
  <si>
    <t>RENATA NUNES LAZZARINI</t>
  </si>
  <si>
    <t>renata.lazzarini@serpro.gov.br</t>
  </si>
  <si>
    <t>RENNIS SOUSA DE OLIVEIRA</t>
  </si>
  <si>
    <t>rennis.oliveira@serpro.gov.br</t>
  </si>
  <si>
    <t>RODRIGO NEVES MUNIZ</t>
  </si>
  <si>
    <t>rodrigo.muniz@serpro.gov.br</t>
  </si>
  <si>
    <t>THAISE CORCINO DA NOBREGA COSTA</t>
  </si>
  <si>
    <t>thaise.nobrega@serpro.gov.br</t>
  </si>
  <si>
    <t>TIAGO DE ANDRADE LIMA COELHO</t>
  </si>
  <si>
    <t>tiago.coelho@serpro.gov.br</t>
  </si>
  <si>
    <t>VOLDOJAN LUIS CATTANI</t>
  </si>
  <si>
    <t>voldojan.cattani@serpro.gov.br</t>
  </si>
  <si>
    <t>WALKIRIA ANGELICA DO NASCIMENTO PINA LINS</t>
  </si>
  <si>
    <t>walkiria.pina@serpro.gov.br</t>
  </si>
  <si>
    <t>WILSON RODRIGUES BONGIOVANNI</t>
  </si>
  <si>
    <t>wilson.bongiovanni@serpro.gov.br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</si>
</sst>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,###.00"/>
    <numFmt numFmtId="165" formatCode="yyyy/mm"/>
    <numFmt numFmtId="166" formatCode="yyyy/m"/>
    <numFmt numFmtId="167" formatCode="#,###"/>
  </numFmts>
  <fonts count="25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9"/>
      <color rgb="FF000000"/>
      <name val="Open Sans"/>
      <family val="2"/>
      <charset val="1"/>
    </font>
    <font>
      <i/>
      <sz val="9"/>
      <color rgb="FF000000"/>
      <name val="Open Sans"/>
      <family val="2"/>
      <charset val="1"/>
    </font>
    <font>
      <b/>
      <sz val="9"/>
      <color rgb="FF000000"/>
      <name val="Open Sans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sz val="14"/>
      <color rgb="FF0B5394"/>
      <name val="Roboto"/>
      <charset val="1"/>
    </font>
    <font>
      <sz val="11"/>
      <color rgb="FF000000"/>
      <name val="Roboto"/>
      <charset val="1"/>
    </font>
    <font>
      <sz val="10"/>
      <color rgb="FF000000"/>
      <name val="Calibri"/>
      <family val="2"/>
      <charset val="1"/>
    </font>
    <font>
      <sz val="10"/>
      <color rgb="FF000000"/>
      <name val="Roboto"/>
      <charset val="1"/>
    </font>
    <font>
      <b/>
      <sz val="10"/>
      <color rgb="FF666666"/>
      <name val="Roboto"/>
      <charset val="1"/>
    </font>
    <font>
      <b/>
      <sz val="11"/>
      <color rgb="FF666666"/>
      <name val="Roboto"/>
      <charset val="1"/>
    </font>
    <font>
      <b/>
      <sz val="7"/>
      <color rgb="FF000000"/>
      <name val="Roboto"/>
      <charset val="1"/>
    </font>
    <font>
      <b/>
      <sz val="9"/>
      <color rgb="FFFFFFFF"/>
      <name val="Roboto"/>
      <charset val="1"/>
    </font>
    <font>
      <b/>
      <sz val="9"/>
      <color rgb="FFFF0000"/>
      <name val="Roboto"/>
      <charset val="1"/>
    </font>
    <font>
      <b/>
      <sz val="8"/>
      <color rgb="FFFF0000"/>
      <name val="Roboto"/>
      <charset val="1"/>
    </font>
    <font>
      <b/>
      <sz val="8"/>
      <color rgb="FF000000"/>
      <name val="Roboto"/>
      <charset val="1"/>
    </font>
    <font>
      <b/>
      <sz val="9"/>
      <color rgb="FF000000"/>
      <name val="Roboto"/>
      <charset val="1"/>
    </font>
    <font>
      <sz val="10"/>
      <color rgb="FFFF0000"/>
      <name val="Roboto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charset val="1"/>
    </font>
    <font>
      <u/>
      <sz val="10"/>
      <color theme="10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rgb="FF8EA9DB"/>
        <bgColor rgb="FF969696"/>
      </patternFill>
    </fill>
    <fill>
      <patternFill patternType="solid">
        <fgColor rgb="FFE7E6E6"/>
        <bgColor rgb="FFEFEFEF"/>
      </patternFill>
    </fill>
    <fill>
      <patternFill patternType="solid">
        <fgColor rgb="FFFFFFFF"/>
        <bgColor rgb="FFEFEFEF"/>
      </patternFill>
    </fill>
    <fill>
      <patternFill patternType="solid">
        <fgColor rgb="FFEFEFEF"/>
        <bgColor rgb="FFEBF1DE"/>
      </patternFill>
    </fill>
    <fill>
      <patternFill patternType="solid">
        <fgColor rgb="FF0B5394"/>
        <bgColor rgb="FF003366"/>
      </patternFill>
    </fill>
    <fill>
      <patternFill patternType="solid">
        <fgColor rgb="FF2F75B5"/>
        <bgColor rgb="FF4F81BD"/>
      </patternFill>
    </fill>
    <fill>
      <patternFill patternType="solid">
        <fgColor rgb="FFE2F2FF"/>
        <bgColor rgb="FFEFEFE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rgb="FF0B539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24" fillId="0" borderId="0" applyNumberFormat="0" applyFill="0" applyBorder="0" applyAlignment="0" applyProtection="0"/>
  </cellStyleXfs>
  <cellXfs count="93">
    <xf numFmtId="0" fontId="0" fillId="0" borderId="0" xfId="0"/>
    <xf numFmtId="0" fontId="6" fillId="2" borderId="4" xfId="0" applyFont="1" applyFill="1" applyBorder="1" applyAlignment="1">
      <alignment horizontal="center" vertical="top"/>
    </xf>
    <xf numFmtId="0" fontId="14" fillId="5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center" vertical="top"/>
    </xf>
    <xf numFmtId="0" fontId="8" fillId="4" borderId="8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center"/>
    </xf>
    <xf numFmtId="0" fontId="10" fillId="0" borderId="0" xfId="0" applyFont="1"/>
    <xf numFmtId="0" fontId="11" fillId="4" borderId="0" xfId="0" applyFont="1" applyFill="1"/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5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0" fontId="15" fillId="7" borderId="0" xfId="0" applyFont="1" applyFill="1" applyAlignment="1">
      <alignment horizontal="center" vertical="center"/>
    </xf>
    <xf numFmtId="0" fontId="17" fillId="7" borderId="13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left" vertical="center"/>
    </xf>
    <xf numFmtId="0" fontId="19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19" fillId="8" borderId="13" xfId="0" applyFont="1" applyFill="1" applyBorder="1" applyAlignment="1">
      <alignment horizontal="center" vertical="center" wrapText="1"/>
    </xf>
    <xf numFmtId="167" fontId="11" fillId="4" borderId="18" xfId="0" applyNumberFormat="1" applyFont="1" applyFill="1" applyBorder="1" applyAlignment="1">
      <alignment horizontal="center" vertical="top"/>
    </xf>
    <xf numFmtId="0" fontId="11" fillId="4" borderId="18" xfId="0" applyFont="1" applyFill="1" applyBorder="1" applyAlignment="1">
      <alignment horizontal="left" vertical="top" wrapText="1"/>
    </xf>
    <xf numFmtId="0" fontId="11" fillId="4" borderId="18" xfId="0" applyFont="1" applyFill="1" applyBorder="1" applyAlignment="1">
      <alignment horizontal="center" vertical="top" wrapText="1"/>
    </xf>
    <xf numFmtId="0" fontId="20" fillId="4" borderId="0" xfId="0" applyFont="1" applyFill="1" applyAlignment="1">
      <alignment wrapText="1"/>
    </xf>
    <xf numFmtId="167" fontId="11" fillId="4" borderId="12" xfId="0" applyNumberFormat="1" applyFont="1" applyFill="1" applyBorder="1" applyAlignment="1">
      <alignment horizontal="center" vertical="top"/>
    </xf>
    <xf numFmtId="0" fontId="11" fillId="4" borderId="12" xfId="0" applyFont="1" applyFill="1" applyBorder="1" applyAlignment="1">
      <alignment horizontal="left" vertical="top" wrapText="1"/>
    </xf>
    <xf numFmtId="0" fontId="11" fillId="4" borderId="12" xfId="0" applyFont="1" applyFill="1" applyBorder="1" applyAlignment="1">
      <alignment horizontal="center" vertical="top" wrapText="1"/>
    </xf>
    <xf numFmtId="0" fontId="0" fillId="4" borderId="0" xfId="0" applyFill="1"/>
    <xf numFmtId="0" fontId="21" fillId="2" borderId="0" xfId="0" applyFont="1" applyFill="1" applyAlignment="1">
      <alignment horizontal="left" vertical="top" wrapText="1"/>
    </xf>
    <xf numFmtId="0" fontId="21" fillId="4" borderId="0" xfId="0" applyFont="1" applyFill="1" applyAlignment="1">
      <alignment horizontal="left" vertical="top" wrapText="1"/>
    </xf>
    <xf numFmtId="0" fontId="23" fillId="0" borderId="0" xfId="1" applyFont="1"/>
    <xf numFmtId="0" fontId="0" fillId="0" borderId="1" xfId="0" applyBorder="1"/>
    <xf numFmtId="0" fontId="23" fillId="0" borderId="19" xfId="1" applyFont="1" applyBorder="1"/>
    <xf numFmtId="0" fontId="23" fillId="0" borderId="20" xfId="1" applyFont="1" applyBorder="1"/>
    <xf numFmtId="0" fontId="23" fillId="0" borderId="21" xfId="1" applyFont="1" applyBorder="1"/>
    <xf numFmtId="0" fontId="0" fillId="0" borderId="22" xfId="1" applyFont="1" applyBorder="1" applyAlignment="1">
      <alignment horizontal="left"/>
    </xf>
    <xf numFmtId="0" fontId="0" fillId="0" borderId="1" xfId="1" applyFont="1" applyBorder="1" applyAlignment="1">
      <alignment horizontal="left"/>
    </xf>
    <xf numFmtId="0" fontId="23" fillId="0" borderId="23" xfId="1" applyFont="1" applyBorder="1"/>
    <xf numFmtId="0" fontId="23" fillId="0" borderId="24" xfId="1" applyFont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23" xfId="1" applyBorder="1"/>
    <xf numFmtId="0" fontId="1" fillId="0" borderId="25" xfId="1" applyBorder="1" applyAlignment="1">
      <alignment horizontal="left"/>
    </xf>
    <xf numFmtId="0" fontId="1" fillId="0" borderId="26" xfId="1" applyBorder="1" applyAlignment="1">
      <alignment horizontal="left"/>
    </xf>
    <xf numFmtId="0" fontId="1" fillId="0" borderId="27" xfId="1" applyBorder="1" applyAlignment="1">
      <alignment horizontal="left"/>
    </xf>
    <xf numFmtId="0" fontId="1" fillId="0" borderId="28" xfId="1" applyBorder="1"/>
    <xf numFmtId="0" fontId="22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166" fontId="13" fillId="4" borderId="11" xfId="0" applyNumberFormat="1" applyFont="1" applyFill="1" applyBorder="1" applyAlignment="1">
      <alignment horizontal="left" vertical="center"/>
    </xf>
    <xf numFmtId="0" fontId="14" fillId="5" borderId="12" xfId="0" applyFont="1" applyFill="1" applyBorder="1" applyAlignment="1">
      <alignment horizontal="left" vertical="center" wrapText="1"/>
    </xf>
    <xf numFmtId="0" fontId="24" fillId="3" borderId="1" xfId="2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top"/>
    </xf>
  </cellXfs>
  <cellStyles count="3">
    <cellStyle name="Hyperlink" xfId="2" xr:uid="{00000000-000B-0000-0000-000008000000}"/>
    <cellStyle name="Normal" xfId="0" builtinId="0"/>
    <cellStyle name="Texto Explicativo" xfId="1" builtinId="53" customBuiltin="1"/>
  </cellStyles>
  <dxfs count="269">
    <dxf>
      <font>
        <color rgb="FF9C0006"/>
      </font>
      <fill>
        <patternFill>
          <bgColor rgb="FFFFC7CE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BF1DE"/>
        </patternFill>
      </fill>
    </dxf>
    <dxf>
      <fill>
        <patternFill>
          <bgColor rgb="FFF2DCDB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BF1DE"/>
        </patternFill>
      </fill>
    </dxf>
    <dxf>
      <fill>
        <patternFill>
          <bgColor rgb="FFF2DCDB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BF1DE"/>
        </patternFill>
      </fill>
    </dxf>
    <dxf>
      <fill>
        <patternFill>
          <bgColor rgb="FFF2DCDB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BF1DE"/>
        </patternFill>
      </fill>
    </dxf>
    <dxf>
      <fill>
        <patternFill>
          <bgColor rgb="FFF2DCDB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D7E4BD"/>
        </patternFill>
      </fill>
    </dxf>
    <dxf>
      <fill>
        <patternFill>
          <bgColor rgb="FFB9CDE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9CDE5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E6B9B8"/>
      <rgbColor rgb="FF4F81BD"/>
      <rgbColor rgb="FF8EA9DB"/>
      <rgbColor rgb="FF993366"/>
      <rgbColor rgb="FFEBF1DE"/>
      <rgbColor rgb="FFE2F2FF"/>
      <rgbColor rgb="FF660066"/>
      <rgbColor rgb="FFFF8080"/>
      <rgbColor rgb="FF0B5394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D7E4BD"/>
      <rgbColor rgb="FFE7E6E6"/>
      <rgbColor rgb="FFF2DCDB"/>
      <rgbColor rgb="FFFF99CC"/>
      <rgbColor rgb="FFCC99FF"/>
      <rgbColor rgb="FFFFC7CE"/>
      <rgbColor rgb="FF2F75B5"/>
      <rgbColor rgb="FF33CCCC"/>
      <rgbColor rgb="FF99CC00"/>
      <rgbColor rgb="FFFFC0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66240</xdr:colOff>
      <xdr:row>5</xdr:row>
      <xdr:rowOff>171000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56960"/>
          <a:ext cx="66240" cy="171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28440</xdr:colOff>
      <xdr:row>0</xdr:row>
      <xdr:rowOff>0</xdr:rowOff>
    </xdr:from>
    <xdr:to>
      <xdr:col>6</xdr:col>
      <xdr:colOff>1171080</xdr:colOff>
      <xdr:row>1</xdr:row>
      <xdr:rowOff>142560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448000" y="0"/>
          <a:ext cx="1142640" cy="3805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AAA-000%20Matriz%20de%20Riscos%20-%20AUDIN%20-%20vers&#227;o%200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aaa-000%20matriz%20de%20riscos%20v.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A-000 Matriz de Riscos - AU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a-000 matriz de riscos v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LINK%20PARA%20EXTRA&#199;&#195;O" TargetMode="External"/><Relationship Id="rId1" Type="http://schemas.openxmlformats.org/officeDocument/2006/relationships/hyperlink" Target="https://grc.serpro/default.aspx?requestUrl=..%2FSearchContent%2FSearch.aspx%3FView%3DReport%26reportId%3D12748%26moduleId%3D1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F81BD"/>
    <pageSetUpPr fitToPage="1"/>
  </sheetPr>
  <dimension ref="A1:AMK176"/>
  <sheetViews>
    <sheetView tabSelected="1" zoomScale="80" zoomScaleNormal="80" workbookViewId="0">
      <pane ySplit="1" topLeftCell="AJ20" activePane="bottomLeft" state="frozen"/>
      <selection pane="bottomLeft" activeCell="AML21" sqref="AML21"/>
    </sheetView>
  </sheetViews>
  <sheetFormatPr defaultRowHeight="14.25"/>
  <cols>
    <col min="1" max="1" width="10.7109375" style="3" customWidth="1"/>
    <col min="2" max="3" width="13.28515625" style="3" customWidth="1"/>
    <col min="4" max="6" width="10.7109375" style="3" customWidth="1"/>
    <col min="7" max="10" width="10.7109375" style="4" customWidth="1"/>
    <col min="11" max="15" width="10.7109375" style="3" customWidth="1"/>
    <col min="16" max="16" width="10.7109375" style="4" customWidth="1"/>
    <col min="17" max="17" width="12.42578125" style="3" customWidth="1"/>
    <col min="18" max="18" width="12.85546875" style="3" customWidth="1"/>
    <col min="19" max="22" width="10.7109375" style="3" customWidth="1"/>
    <col min="23" max="23" width="2.28515625" style="5" customWidth="1"/>
    <col min="24" max="24" width="19.28515625" style="3" customWidth="1"/>
    <col min="25" max="25" width="37.42578125" style="6" customWidth="1"/>
    <col min="26" max="26" width="38.28515625" style="3" customWidth="1"/>
    <col min="27" max="27" width="51" style="3" customWidth="1"/>
    <col min="28" max="28" width="5.42578125" style="3" customWidth="1"/>
    <col min="29" max="30" width="12" style="4" customWidth="1"/>
    <col min="31" max="31" width="18.28515625" style="7" customWidth="1"/>
    <col min="32" max="32" width="12.28515625" style="8" customWidth="1"/>
    <col min="33" max="33" width="12.140625" style="8" customWidth="1"/>
    <col min="34" max="34" width="16" style="7" customWidth="1"/>
    <col min="35" max="35" width="33.85546875" style="3" customWidth="1"/>
    <col min="36" max="37" width="22.28515625" style="3" customWidth="1"/>
    <col min="38" max="38" width="44.85546875" style="3" customWidth="1"/>
    <col min="39" max="39" width="12.5703125" style="4" customWidth="1"/>
    <col min="40" max="40" width="12.7109375" style="4" customWidth="1"/>
    <col min="41" max="41" width="20.28515625" style="3" customWidth="1"/>
    <col min="42" max="42" width="13.28515625" style="3" customWidth="1"/>
    <col min="43" max="43" width="14.42578125" style="4" customWidth="1"/>
    <col min="44" max="44" width="11.5703125" style="3" hidden="1"/>
    <col min="45" max="1025" width="10.7109375" style="3" hidden="1" customWidth="1"/>
  </cols>
  <sheetData>
    <row r="1" spans="1:43" s="6" customFormat="1" ht="32.2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9" t="s">
        <v>17</v>
      </c>
      <c r="S1" s="9" t="s">
        <v>3</v>
      </c>
      <c r="T1" s="9" t="s">
        <v>18</v>
      </c>
      <c r="U1" s="9" t="s">
        <v>19</v>
      </c>
      <c r="V1" s="9" t="s">
        <v>20</v>
      </c>
      <c r="W1" s="11"/>
      <c r="X1" s="12" t="s">
        <v>21</v>
      </c>
      <c r="Y1" s="12" t="s">
        <v>22</v>
      </c>
      <c r="Z1" s="12" t="s">
        <v>23</v>
      </c>
      <c r="AA1" s="12" t="s">
        <v>17</v>
      </c>
      <c r="AB1" s="13" t="s">
        <v>24</v>
      </c>
      <c r="AC1" s="10" t="s">
        <v>25</v>
      </c>
      <c r="AD1" s="10" t="s">
        <v>26</v>
      </c>
      <c r="AE1" s="9" t="s">
        <v>27</v>
      </c>
      <c r="AF1" s="10" t="s">
        <v>28</v>
      </c>
      <c r="AG1" s="10" t="s">
        <v>29</v>
      </c>
      <c r="AH1" s="9" t="s">
        <v>30</v>
      </c>
      <c r="AI1" s="9" t="s">
        <v>31</v>
      </c>
      <c r="AJ1" s="14" t="s">
        <v>32</v>
      </c>
      <c r="AK1" s="12" t="s">
        <v>33</v>
      </c>
      <c r="AL1" s="13" t="s">
        <v>34</v>
      </c>
      <c r="AM1" s="15" t="s">
        <v>35</v>
      </c>
      <c r="AN1" s="15" t="s">
        <v>36</v>
      </c>
      <c r="AO1" s="12" t="s">
        <v>37</v>
      </c>
      <c r="AP1" s="12" t="s">
        <v>38</v>
      </c>
      <c r="AQ1" s="15" t="s">
        <v>39</v>
      </c>
    </row>
    <row r="2" spans="1:43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X2" s="76" t="s">
        <v>41</v>
      </c>
      <c r="Y2" s="76"/>
      <c r="Z2" s="76"/>
      <c r="AA2" s="76"/>
      <c r="AB2" s="76"/>
      <c r="AC2" s="77" t="s">
        <v>42</v>
      </c>
      <c r="AD2" s="77"/>
      <c r="AE2" s="77"/>
      <c r="AF2" s="77"/>
      <c r="AG2" s="77"/>
      <c r="AH2" s="77"/>
      <c r="AI2" s="77"/>
      <c r="AJ2" s="77"/>
      <c r="AK2" s="78" t="s">
        <v>43</v>
      </c>
      <c r="AL2" s="78"/>
      <c r="AM2" s="16">
        <v>0</v>
      </c>
      <c r="AN2" s="16">
        <v>0</v>
      </c>
      <c r="AO2" s="17"/>
      <c r="AP2" s="17"/>
      <c r="AQ2" s="1"/>
    </row>
    <row r="3" spans="1:43" s="21" customForma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5"/>
      <c r="X3" s="80"/>
      <c r="Y3" s="80"/>
      <c r="Z3" s="80"/>
      <c r="AA3" s="80"/>
      <c r="AB3" s="80"/>
      <c r="AC3" s="81"/>
      <c r="AD3" s="81"/>
      <c r="AE3" s="81"/>
      <c r="AF3" s="81"/>
      <c r="AG3" s="81"/>
      <c r="AH3" s="81"/>
      <c r="AI3" s="81"/>
      <c r="AJ3" s="81"/>
      <c r="AK3" s="18"/>
      <c r="AL3" s="18" t="str">
        <f>IF(AG3="SIM",CONCATENATE(AI3," (Critério: ",AJ3,")"),"")</f>
        <v/>
      </c>
      <c r="AM3" s="19">
        <v>0</v>
      </c>
      <c r="AN3" s="19">
        <v>0</v>
      </c>
      <c r="AO3" s="20"/>
      <c r="AP3" s="20"/>
      <c r="AQ3" s="19"/>
    </row>
    <row r="4" spans="1:4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X4" s="76" t="s">
        <v>41</v>
      </c>
      <c r="Y4" s="76"/>
      <c r="Z4" s="76"/>
      <c r="AA4" s="76"/>
      <c r="AB4" s="76"/>
      <c r="AC4" s="75" t="s">
        <v>42</v>
      </c>
      <c r="AD4" s="75"/>
      <c r="AE4" s="75"/>
      <c r="AF4" s="75"/>
      <c r="AG4" s="75"/>
      <c r="AH4" s="75"/>
      <c r="AI4" s="75"/>
      <c r="AJ4" s="75"/>
      <c r="AK4" s="78" t="s">
        <v>43</v>
      </c>
      <c r="AL4" s="82"/>
      <c r="AM4" s="78"/>
      <c r="AN4" s="92"/>
      <c r="AO4" s="92"/>
      <c r="AP4" s="92"/>
      <c r="AQ4" s="82"/>
    </row>
    <row r="5" spans="1:43" s="21" customForma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"/>
      <c r="X5" s="80"/>
      <c r="Y5" s="80"/>
      <c r="Z5" s="80"/>
      <c r="AA5" s="80"/>
      <c r="AB5" s="80"/>
      <c r="AC5" s="83"/>
      <c r="AD5" s="83"/>
      <c r="AE5" s="83"/>
      <c r="AF5" s="83"/>
      <c r="AG5" s="83"/>
      <c r="AH5" s="83"/>
      <c r="AI5" s="83"/>
      <c r="AJ5" s="83"/>
      <c r="AK5" s="18"/>
      <c r="AL5" s="18"/>
      <c r="AM5" s="19">
        <v>0</v>
      </c>
      <c r="AN5" s="19">
        <v>0</v>
      </c>
      <c r="AO5" s="20"/>
      <c r="AP5" s="20"/>
      <c r="AQ5" s="19"/>
    </row>
    <row r="6" spans="1:43">
      <c r="A6" s="89" t="s">
        <v>45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X6" s="76" t="s">
        <v>41</v>
      </c>
      <c r="Y6" s="76"/>
      <c r="Z6" s="76"/>
      <c r="AA6" s="76"/>
      <c r="AB6" s="76"/>
      <c r="AC6" s="75" t="s">
        <v>42</v>
      </c>
      <c r="AD6" s="75"/>
      <c r="AE6" s="75"/>
      <c r="AF6" s="75"/>
      <c r="AG6" s="75"/>
      <c r="AH6" s="75"/>
      <c r="AI6" s="75"/>
      <c r="AJ6" s="75"/>
      <c r="AK6" s="78" t="s">
        <v>43</v>
      </c>
      <c r="AL6" s="78"/>
      <c r="AM6" s="16">
        <f>SUM(AM7:AM10)</f>
        <v>0</v>
      </c>
      <c r="AN6" s="16">
        <f>SUM(AN7:AN10)</f>
        <v>0</v>
      </c>
      <c r="AO6" s="17"/>
      <c r="AP6" s="17"/>
      <c r="AQ6" s="1"/>
    </row>
    <row r="7" spans="1:43">
      <c r="A7" s="20"/>
      <c r="B7" s="20"/>
      <c r="C7" s="20"/>
      <c r="D7" s="20"/>
      <c r="E7" s="20"/>
      <c r="F7" s="20"/>
      <c r="G7" s="19"/>
      <c r="H7" s="19"/>
      <c r="I7" s="19"/>
      <c r="J7" s="22"/>
      <c r="K7" s="20"/>
      <c r="L7" s="20"/>
      <c r="M7" s="20"/>
      <c r="N7" s="20"/>
      <c r="O7" s="20"/>
      <c r="P7" s="19"/>
      <c r="Q7" s="20"/>
      <c r="R7" s="20"/>
      <c r="S7" s="20"/>
      <c r="T7" s="20"/>
      <c r="U7" s="20"/>
      <c r="V7" s="20"/>
      <c r="X7" s="20">
        <f t="shared" ref="X7" si="0">$A$5</f>
        <v>0</v>
      </c>
      <c r="Y7" s="20" t="str">
        <f t="shared" ref="Y7" si="1">CONCATENATE(B7,". ",C7)</f>
        <v xml:space="preserve">. </v>
      </c>
      <c r="Z7" s="20" t="str">
        <f t="shared" ref="Z7" si="2">TRIM(D7)</f>
        <v/>
      </c>
      <c r="AA7" s="18" t="str">
        <f t="shared" ref="AA7" si="3">CONCATENATE(B7,". ",Q7," - ",R7)</f>
        <v xml:space="preserve">.  - </v>
      </c>
      <c r="AB7" s="20" t="str">
        <f t="shared" ref="AB7" si="4">TRIM(S7)</f>
        <v/>
      </c>
      <c r="AC7" s="19"/>
      <c r="AD7" s="19"/>
      <c r="AE7" s="23"/>
      <c r="AF7" s="22">
        <f t="shared" ref="AF7" si="5">AC7*AD7</f>
        <v>0</v>
      </c>
      <c r="AG7" s="22"/>
      <c r="AH7" s="23"/>
      <c r="AI7" s="18"/>
      <c r="AJ7" s="18"/>
      <c r="AK7" s="18"/>
      <c r="AL7" s="18"/>
      <c r="AM7" s="19"/>
      <c r="AN7" s="19"/>
      <c r="AO7" s="20"/>
      <c r="AP7" s="20"/>
      <c r="AQ7" s="19"/>
    </row>
    <row r="8" spans="1:43">
      <c r="A8" s="20"/>
      <c r="B8" s="20"/>
      <c r="C8" s="20"/>
      <c r="D8" s="20"/>
      <c r="E8" s="20"/>
      <c r="F8" s="20"/>
      <c r="G8" s="19"/>
      <c r="H8" s="19"/>
      <c r="I8" s="19"/>
      <c r="J8" s="22"/>
      <c r="K8" s="20"/>
      <c r="L8" s="20"/>
      <c r="M8" s="20"/>
      <c r="N8" s="20"/>
      <c r="O8" s="20"/>
      <c r="P8" s="19"/>
      <c r="Q8" s="20"/>
      <c r="R8" s="20"/>
      <c r="S8" s="20"/>
      <c r="T8" s="20"/>
      <c r="U8" s="20"/>
      <c r="V8" s="20"/>
      <c r="X8" s="20">
        <f t="shared" ref="X8:X10" si="6">$A$5</f>
        <v>0</v>
      </c>
      <c r="Y8" s="20" t="str">
        <f t="shared" ref="Y8:Y10" si="7">CONCATENATE(B8,". ",C8)</f>
        <v xml:space="preserve">. </v>
      </c>
      <c r="Z8" s="20" t="str">
        <f t="shared" ref="Z8:Z10" si="8">TRIM(D8)</f>
        <v/>
      </c>
      <c r="AA8" s="18" t="str">
        <f t="shared" ref="AA8:AA10" si="9">CONCATENATE(B8,". ",Q8," - ",R8)</f>
        <v xml:space="preserve">.  - </v>
      </c>
      <c r="AB8" s="20" t="str">
        <f t="shared" ref="AB8:AB10" si="10">TRIM(S8)</f>
        <v/>
      </c>
      <c r="AC8" s="19"/>
      <c r="AD8" s="19"/>
      <c r="AE8" s="23"/>
      <c r="AF8" s="22">
        <f t="shared" ref="AF8:AF10" si="11">AC8*AD8</f>
        <v>0</v>
      </c>
      <c r="AG8" s="22"/>
      <c r="AH8" s="23"/>
      <c r="AI8" s="18"/>
      <c r="AJ8" s="18"/>
      <c r="AK8" s="18"/>
      <c r="AL8" s="18"/>
      <c r="AM8" s="19"/>
      <c r="AN8" s="19"/>
      <c r="AO8" s="20"/>
      <c r="AP8" s="20"/>
      <c r="AQ8" s="19"/>
    </row>
    <row r="9" spans="1:43">
      <c r="A9" s="20"/>
      <c r="B9" s="20"/>
      <c r="C9" s="20"/>
      <c r="D9" s="20"/>
      <c r="E9" s="20"/>
      <c r="F9" s="20"/>
      <c r="G9" s="19"/>
      <c r="H9" s="19"/>
      <c r="I9" s="19"/>
      <c r="J9" s="22"/>
      <c r="K9" s="20"/>
      <c r="L9" s="20"/>
      <c r="M9" s="20"/>
      <c r="N9" s="20"/>
      <c r="O9" s="20"/>
      <c r="P9" s="19"/>
      <c r="Q9" s="20"/>
      <c r="R9" s="20"/>
      <c r="S9" s="20"/>
      <c r="T9" s="20"/>
      <c r="U9" s="20"/>
      <c r="V9" s="20"/>
      <c r="X9" s="20">
        <f t="shared" si="6"/>
        <v>0</v>
      </c>
      <c r="Y9" s="20" t="str">
        <f t="shared" si="7"/>
        <v xml:space="preserve">. </v>
      </c>
      <c r="Z9" s="20" t="str">
        <f t="shared" si="8"/>
        <v/>
      </c>
      <c r="AA9" s="18" t="str">
        <f t="shared" si="9"/>
        <v xml:space="preserve">.  - </v>
      </c>
      <c r="AB9" s="20" t="str">
        <f t="shared" si="10"/>
        <v/>
      </c>
      <c r="AC9" s="19"/>
      <c r="AD9" s="19"/>
      <c r="AE9" s="23"/>
      <c r="AF9" s="22">
        <f t="shared" si="11"/>
        <v>0</v>
      </c>
      <c r="AG9" s="22"/>
      <c r="AH9" s="23"/>
      <c r="AI9" s="18"/>
      <c r="AJ9" s="18"/>
      <c r="AK9" s="18"/>
      <c r="AL9" s="18"/>
      <c r="AM9" s="19"/>
      <c r="AN9" s="19"/>
      <c r="AO9" s="20"/>
      <c r="AP9" s="20"/>
      <c r="AQ9" s="19"/>
    </row>
    <row r="10" spans="1:43">
      <c r="A10" s="20"/>
      <c r="B10" s="20"/>
      <c r="C10" s="20"/>
      <c r="D10" s="20"/>
      <c r="E10" s="20"/>
      <c r="F10" s="20"/>
      <c r="G10" s="19"/>
      <c r="H10" s="19"/>
      <c r="I10" s="19"/>
      <c r="J10" s="22"/>
      <c r="K10" s="20"/>
      <c r="L10" s="20"/>
      <c r="M10" s="20"/>
      <c r="N10" s="20"/>
      <c r="O10" s="20"/>
      <c r="P10" s="19"/>
      <c r="Q10" s="20"/>
      <c r="R10" s="20"/>
      <c r="S10" s="20"/>
      <c r="T10" s="20"/>
      <c r="U10" s="20"/>
      <c r="V10" s="20"/>
      <c r="X10" s="20">
        <f t="shared" si="6"/>
        <v>0</v>
      </c>
      <c r="Y10" s="20" t="str">
        <f t="shared" si="7"/>
        <v xml:space="preserve">. </v>
      </c>
      <c r="Z10" s="20" t="str">
        <f t="shared" si="8"/>
        <v/>
      </c>
      <c r="AA10" s="18" t="str">
        <f t="shared" si="9"/>
        <v xml:space="preserve">.  - </v>
      </c>
      <c r="AB10" s="20" t="str">
        <f t="shared" si="10"/>
        <v/>
      </c>
      <c r="AC10" s="19"/>
      <c r="AD10" s="19"/>
      <c r="AE10" s="23"/>
      <c r="AF10" s="22">
        <f t="shared" si="11"/>
        <v>0</v>
      </c>
      <c r="AG10" s="22"/>
      <c r="AH10" s="23"/>
      <c r="AI10" s="18"/>
      <c r="AJ10" s="18"/>
      <c r="AK10" s="18"/>
      <c r="AL10" s="18"/>
      <c r="AM10" s="19"/>
      <c r="AN10" s="19"/>
      <c r="AO10" s="20"/>
      <c r="AP10" s="20"/>
      <c r="AQ10" s="19"/>
    </row>
    <row r="11" spans="1:43">
      <c r="A11" s="84" t="s">
        <v>46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X11" s="76" t="s">
        <v>41</v>
      </c>
      <c r="Y11" s="90"/>
      <c r="Z11" s="90"/>
      <c r="AA11" s="90"/>
      <c r="AB11" s="91"/>
      <c r="AC11" s="77" t="s">
        <v>42</v>
      </c>
      <c r="AD11" s="77"/>
      <c r="AE11" s="77"/>
      <c r="AF11" s="77"/>
      <c r="AG11" s="77"/>
      <c r="AH11" s="77"/>
      <c r="AI11" s="77"/>
      <c r="AJ11" s="77"/>
      <c r="AK11" s="78" t="s">
        <v>43</v>
      </c>
      <c r="AL11" s="78"/>
      <c r="AM11" s="78"/>
      <c r="AN11" s="92"/>
      <c r="AO11" s="92"/>
      <c r="AP11" s="92"/>
      <c r="AQ11" s="92"/>
    </row>
    <row r="12" spans="1:43">
      <c r="A12" s="20"/>
      <c r="B12" s="20"/>
      <c r="C12" s="20"/>
      <c r="D12" s="20"/>
      <c r="E12" s="20"/>
      <c r="F12" s="20"/>
      <c r="G12" s="19"/>
      <c r="H12" s="19"/>
      <c r="I12" s="19"/>
      <c r="J12" s="22"/>
      <c r="K12" s="20"/>
      <c r="X12" s="20"/>
      <c r="Y12" s="18"/>
      <c r="Z12" s="20"/>
      <c r="AA12" s="18"/>
      <c r="AB12" s="18"/>
      <c r="AC12" s="19"/>
      <c r="AD12" s="19"/>
      <c r="AE12" s="23"/>
      <c r="AF12" s="22">
        <f>AC12*AD12</f>
        <v>0</v>
      </c>
      <c r="AG12" s="22"/>
      <c r="AH12" s="23"/>
      <c r="AI12" s="18"/>
      <c r="AJ12" s="18"/>
      <c r="AK12" s="18"/>
      <c r="AL12" s="18"/>
      <c r="AM12" s="19">
        <v>0</v>
      </c>
      <c r="AN12" s="19">
        <v>0</v>
      </c>
      <c r="AO12" s="20"/>
      <c r="AP12" s="20"/>
      <c r="AQ12" s="19"/>
    </row>
    <row r="13" spans="1:43">
      <c r="A13" s="20"/>
      <c r="B13" s="20"/>
      <c r="C13" s="20"/>
      <c r="D13" s="20"/>
      <c r="E13" s="20"/>
      <c r="F13" s="20"/>
      <c r="G13" s="19"/>
      <c r="H13" s="19"/>
      <c r="I13" s="19"/>
      <c r="J13" s="22"/>
      <c r="K13" s="20"/>
      <c r="X13" s="20"/>
      <c r="Y13" s="18"/>
      <c r="Z13" s="20"/>
      <c r="AA13" s="18"/>
      <c r="AB13" s="18"/>
      <c r="AC13" s="19"/>
      <c r="AD13" s="19"/>
      <c r="AE13" s="23"/>
      <c r="AF13" s="22">
        <f>AC13*AD13</f>
        <v>0</v>
      </c>
      <c r="AG13" s="22"/>
      <c r="AH13" s="23"/>
      <c r="AI13" s="18"/>
      <c r="AJ13" s="18"/>
      <c r="AK13" s="18"/>
      <c r="AL13" s="18"/>
      <c r="AM13" s="19">
        <v>0</v>
      </c>
      <c r="AN13" s="19">
        <v>0</v>
      </c>
      <c r="AO13" s="20"/>
      <c r="AP13" s="20"/>
      <c r="AQ13" s="19"/>
    </row>
    <row r="14" spans="1:43">
      <c r="A14" s="84" t="s">
        <v>47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X14" s="76" t="s">
        <v>41</v>
      </c>
      <c r="Y14" s="76"/>
      <c r="Z14" s="76"/>
      <c r="AA14" s="76"/>
      <c r="AB14" s="76"/>
      <c r="AC14" s="77" t="s">
        <v>42</v>
      </c>
      <c r="AD14" s="77"/>
      <c r="AE14" s="77"/>
      <c r="AF14" s="77"/>
      <c r="AG14" s="77"/>
      <c r="AH14" s="77"/>
      <c r="AI14" s="77"/>
      <c r="AJ14" s="77"/>
      <c r="AK14" s="78" t="s">
        <v>43</v>
      </c>
      <c r="AL14" s="82"/>
      <c r="AM14" s="78"/>
      <c r="AN14" s="92"/>
      <c r="AO14" s="92"/>
      <c r="AP14" s="92"/>
      <c r="AQ14" s="82"/>
    </row>
    <row r="15" spans="1:43" ht="37.5">
      <c r="A15" s="20" t="s">
        <v>48</v>
      </c>
      <c r="B15" s="20" t="s">
        <v>49</v>
      </c>
      <c r="C15" s="20" t="s">
        <v>50</v>
      </c>
      <c r="D15" s="20" t="s">
        <v>51</v>
      </c>
      <c r="E15" s="20" t="s">
        <v>52</v>
      </c>
      <c r="F15" s="20" t="s">
        <v>53</v>
      </c>
      <c r="G15" s="19"/>
      <c r="H15" s="19" t="s">
        <v>54</v>
      </c>
      <c r="I15" s="19" t="s">
        <v>55</v>
      </c>
      <c r="J15" s="22" t="s">
        <v>56</v>
      </c>
      <c r="K15" s="20" t="s">
        <v>57</v>
      </c>
      <c r="M15" s="3" t="s">
        <v>58</v>
      </c>
      <c r="Q15" s="3">
        <v>1</v>
      </c>
      <c r="R15" s="3" t="s">
        <v>59</v>
      </c>
      <c r="S15" s="3" t="s">
        <v>60</v>
      </c>
      <c r="T15" s="3" t="s">
        <v>61</v>
      </c>
      <c r="X15" s="20">
        <f t="shared" ref="X15:X22" si="12">$A$5</f>
        <v>0</v>
      </c>
      <c r="Y15" s="18" t="str">
        <f>CONCATENATE(B15,". ",C15)</f>
        <v>RA 001. Baixo índice de maturidade de riscos e controles para o processo auditado.</v>
      </c>
      <c r="Z15" s="20" t="str">
        <f t="shared" ref="Z15:Z22" si="13">TRIM(D15)</f>
        <v>Baixo índice de maturidade de riscos e controles para o processo auditado, considerando autoavaliação pelo gestor e avaliações pela Auditoria Interna.</v>
      </c>
      <c r="AA15" s="18" t="str">
        <f t="shared" ref="AA15:AA22" si="14">CONCATENATE(B15,". ",Q15," - ",R15)</f>
        <v>RA 001. 1 - Autoavaliação pelo gestor.</v>
      </c>
      <c r="AB15" s="18" t="e">
        <f>TRIM(#REF!)</f>
        <v>#REF!</v>
      </c>
      <c r="AC15" s="85"/>
      <c r="AD15" s="85"/>
      <c r="AE15" s="86"/>
      <c r="AF15" s="22">
        <f t="shared" ref="AF15:AF22" si="15">AC15*AD15</f>
        <v>0</v>
      </c>
      <c r="AG15" s="22" t="s">
        <v>62</v>
      </c>
      <c r="AH15" s="23" t="s">
        <v>63</v>
      </c>
      <c r="AI15" s="18" t="s">
        <v>64</v>
      </c>
      <c r="AJ15" s="18" t="s">
        <v>65</v>
      </c>
      <c r="AK15" s="18"/>
      <c r="AL15" s="18" t="str">
        <f t="shared" ref="AL15:AL22" si="16">IF(AG15="SIM",CONCATENATE(AI15," (Critério: ",AJ15,")"),"")</f>
        <v>1. Obter resultados quanto à Autoavaliação da Maturidade de Riscos e Controles (RCSA) pela &lt;área auditada&gt; (Critério: COSO ICIF)</v>
      </c>
      <c r="AM15" s="19">
        <v>0</v>
      </c>
      <c r="AN15" s="19">
        <v>0</v>
      </c>
      <c r="AO15" s="20"/>
      <c r="AP15" s="20"/>
      <c r="AQ15" s="19" t="s">
        <v>66</v>
      </c>
    </row>
    <row r="16" spans="1:43" ht="24.75">
      <c r="A16" s="20" t="s">
        <v>67</v>
      </c>
      <c r="B16" s="20" t="s">
        <v>49</v>
      </c>
      <c r="C16" s="20" t="s">
        <v>50</v>
      </c>
      <c r="D16" s="20" t="s">
        <v>51</v>
      </c>
      <c r="E16" s="20" t="s">
        <v>52</v>
      </c>
      <c r="F16" s="20" t="s">
        <v>53</v>
      </c>
      <c r="G16" s="19"/>
      <c r="H16" s="19" t="s">
        <v>54</v>
      </c>
      <c r="I16" s="19" t="s">
        <v>55</v>
      </c>
      <c r="J16" s="22" t="s">
        <v>56</v>
      </c>
      <c r="K16" s="20" t="s">
        <v>57</v>
      </c>
      <c r="M16" s="3" t="s">
        <v>58</v>
      </c>
      <c r="Q16" s="3">
        <v>2</v>
      </c>
      <c r="R16" s="3" t="s">
        <v>68</v>
      </c>
      <c r="S16" s="3" t="s">
        <v>69</v>
      </c>
      <c r="T16" s="3" t="s">
        <v>61</v>
      </c>
      <c r="X16" s="20">
        <f t="shared" si="12"/>
        <v>0</v>
      </c>
      <c r="Y16" s="18" t="str">
        <f t="shared" ref="Y15:Y22" si="17">CONCATENATE(B16,". ",C16)</f>
        <v>RA 001. Baixo índice de maturidade de riscos e controles para o processo auditado.</v>
      </c>
      <c r="Z16" s="20" t="str">
        <f t="shared" si="13"/>
        <v>Baixo índice de maturidade de riscos e controles para o processo auditado, considerando autoavaliação pelo gestor e avaliações pela Auditoria Interna.</v>
      </c>
      <c r="AA16" s="18" t="str">
        <f t="shared" si="14"/>
        <v>RA 001. 2 - Avaliação pela Auditoria Interna.</v>
      </c>
      <c r="AB16" s="18" t="e">
        <f>TRIM(#REF!)</f>
        <v>#REF!</v>
      </c>
      <c r="AC16" s="85"/>
      <c r="AD16" s="85"/>
      <c r="AE16" s="86"/>
      <c r="AF16" s="22">
        <f t="shared" si="15"/>
        <v>0</v>
      </c>
      <c r="AG16" s="22" t="s">
        <v>62</v>
      </c>
      <c r="AH16" s="23" t="s">
        <v>63</v>
      </c>
      <c r="AI16" s="18" t="s">
        <v>70</v>
      </c>
      <c r="AJ16" s="18" t="s">
        <v>65</v>
      </c>
      <c r="AK16" s="18"/>
      <c r="AL16" s="18" t="str">
        <f t="shared" si="16"/>
        <v>2. Proceder à Avaliação da Maturidade de Riscos e Controles (RCSA) (Critério: COSO ICIF)</v>
      </c>
      <c r="AM16" s="19">
        <v>0</v>
      </c>
      <c r="AN16" s="19">
        <v>0</v>
      </c>
      <c r="AO16" s="20"/>
      <c r="AP16" s="20"/>
      <c r="AQ16" s="19" t="s">
        <v>66</v>
      </c>
    </row>
    <row r="17" spans="1:43" ht="24.75">
      <c r="A17" s="20" t="s">
        <v>67</v>
      </c>
      <c r="B17" s="20" t="s">
        <v>49</v>
      </c>
      <c r="C17" s="20" t="s">
        <v>50</v>
      </c>
      <c r="D17" s="20" t="s">
        <v>51</v>
      </c>
      <c r="E17" s="20" t="s">
        <v>52</v>
      </c>
      <c r="F17" s="20" t="s">
        <v>53</v>
      </c>
      <c r="G17" s="19"/>
      <c r="H17" s="19" t="s">
        <v>54</v>
      </c>
      <c r="I17" s="19" t="s">
        <v>55</v>
      </c>
      <c r="J17" s="22" t="s">
        <v>56</v>
      </c>
      <c r="K17" s="20" t="s">
        <v>57</v>
      </c>
      <c r="M17" s="3" t="s">
        <v>58</v>
      </c>
      <c r="Q17" s="3">
        <v>3</v>
      </c>
      <c r="R17" s="3" t="s">
        <v>71</v>
      </c>
      <c r="S17" s="3" t="s">
        <v>72</v>
      </c>
      <c r="T17" s="3" t="s">
        <v>61</v>
      </c>
      <c r="X17" s="20">
        <f t="shared" si="12"/>
        <v>0</v>
      </c>
      <c r="Y17" s="18" t="str">
        <f t="shared" si="17"/>
        <v>RA 001. Baixo índice de maturidade de riscos e controles para o processo auditado.</v>
      </c>
      <c r="Z17" s="20" t="str">
        <f t="shared" si="13"/>
        <v>Baixo índice de maturidade de riscos e controles para o processo auditado, considerando autoavaliação pelo gestor e avaliações pela Auditoria Interna.</v>
      </c>
      <c r="AA17" s="18" t="str">
        <f t="shared" si="14"/>
        <v>RA 001. 3 - Emissão de opinião, comparando resultados.</v>
      </c>
      <c r="AB17" s="18" t="e">
        <f>TRIM(#REF!)</f>
        <v>#REF!</v>
      </c>
      <c r="AC17" s="85"/>
      <c r="AD17" s="85"/>
      <c r="AE17" s="86"/>
      <c r="AF17" s="22">
        <f t="shared" si="15"/>
        <v>0</v>
      </c>
      <c r="AG17" s="22" t="s">
        <v>62</v>
      </c>
      <c r="AH17" s="23" t="s">
        <v>63</v>
      </c>
      <c r="AI17" s="18" t="s">
        <v>73</v>
      </c>
      <c r="AJ17" s="18" t="s">
        <v>65</v>
      </c>
      <c r="AK17" s="18"/>
      <c r="AL17" s="18" t="str">
        <f t="shared" si="16"/>
        <v>3. Comparar os resultados e emitir opinião no Relatório de Riscos e Controles (RRC) (Critério: COSO ICIF)</v>
      </c>
      <c r="AM17" s="19">
        <v>0</v>
      </c>
      <c r="AN17" s="19">
        <v>0</v>
      </c>
      <c r="AO17" s="20"/>
      <c r="AP17" s="20"/>
      <c r="AQ17" s="19" t="s">
        <v>66</v>
      </c>
    </row>
    <row r="18" spans="1:43">
      <c r="A18" s="20"/>
      <c r="B18" s="20"/>
      <c r="C18" s="20"/>
      <c r="D18" s="20"/>
      <c r="E18" s="20"/>
      <c r="F18" s="20"/>
      <c r="G18" s="19"/>
      <c r="H18" s="19"/>
      <c r="I18" s="19"/>
      <c r="J18" s="22"/>
      <c r="K18" s="20"/>
      <c r="X18" s="20">
        <f t="shared" si="12"/>
        <v>0</v>
      </c>
      <c r="Y18" s="18" t="str">
        <f t="shared" si="17"/>
        <v xml:space="preserve">. </v>
      </c>
      <c r="Z18" s="20" t="str">
        <f t="shared" si="13"/>
        <v/>
      </c>
      <c r="AA18" s="18" t="str">
        <f t="shared" si="14"/>
        <v xml:space="preserve">.  - </v>
      </c>
      <c r="AB18" s="18" t="str">
        <f>TRIM(S18)</f>
        <v/>
      </c>
      <c r="AC18" s="19"/>
      <c r="AD18" s="19"/>
      <c r="AE18" s="23"/>
      <c r="AF18" s="22">
        <f t="shared" si="15"/>
        <v>0</v>
      </c>
      <c r="AG18" s="22"/>
      <c r="AH18" s="23"/>
      <c r="AI18" s="18"/>
      <c r="AJ18" s="18"/>
      <c r="AK18" s="18"/>
      <c r="AL18" s="18" t="str">
        <f t="shared" si="16"/>
        <v/>
      </c>
      <c r="AM18" s="19">
        <v>0</v>
      </c>
      <c r="AN18" s="19">
        <v>0</v>
      </c>
      <c r="AO18" s="20"/>
      <c r="AP18" s="20"/>
      <c r="AQ18" s="19"/>
    </row>
    <row r="19" spans="1:43">
      <c r="A19" s="20"/>
      <c r="B19" s="20"/>
      <c r="C19" s="20"/>
      <c r="D19" s="20"/>
      <c r="E19" s="20"/>
      <c r="F19" s="20"/>
      <c r="G19" s="19"/>
      <c r="H19" s="19"/>
      <c r="I19" s="19"/>
      <c r="J19" s="22"/>
      <c r="K19" s="20"/>
      <c r="X19" s="20">
        <f t="shared" si="12"/>
        <v>0</v>
      </c>
      <c r="Y19" s="18" t="str">
        <f t="shared" si="17"/>
        <v xml:space="preserve">. </v>
      </c>
      <c r="Z19" s="20" t="str">
        <f t="shared" si="13"/>
        <v/>
      </c>
      <c r="AA19" s="18" t="str">
        <f t="shared" si="14"/>
        <v xml:space="preserve">.  - </v>
      </c>
      <c r="AB19" s="18" t="str">
        <f>TRIM(S19)</f>
        <v/>
      </c>
      <c r="AC19" s="19"/>
      <c r="AD19" s="19"/>
      <c r="AE19" s="23"/>
      <c r="AF19" s="22">
        <f t="shared" si="15"/>
        <v>0</v>
      </c>
      <c r="AG19" s="22"/>
      <c r="AH19" s="23"/>
      <c r="AI19" s="18"/>
      <c r="AJ19" s="18"/>
      <c r="AK19" s="18"/>
      <c r="AL19" s="18" t="str">
        <f t="shared" si="16"/>
        <v/>
      </c>
      <c r="AM19" s="19">
        <v>0</v>
      </c>
      <c r="AN19" s="19">
        <v>0</v>
      </c>
      <c r="AO19" s="20"/>
      <c r="AP19" s="20"/>
      <c r="AQ19" s="19"/>
    </row>
    <row r="20" spans="1:43">
      <c r="A20" s="20"/>
      <c r="B20" s="20"/>
      <c r="C20" s="20"/>
      <c r="D20" s="20"/>
      <c r="E20" s="20"/>
      <c r="F20" s="20"/>
      <c r="G20" s="19"/>
      <c r="H20" s="19"/>
      <c r="I20" s="19"/>
      <c r="J20" s="22"/>
      <c r="K20" s="20"/>
      <c r="X20" s="20">
        <f t="shared" si="12"/>
        <v>0</v>
      </c>
      <c r="Y20" s="18" t="str">
        <f t="shared" si="17"/>
        <v xml:space="preserve">. </v>
      </c>
      <c r="Z20" s="20" t="str">
        <f t="shared" si="13"/>
        <v/>
      </c>
      <c r="AA20" s="18" t="str">
        <f t="shared" si="14"/>
        <v xml:space="preserve">.  - </v>
      </c>
      <c r="AB20" s="18" t="str">
        <f>TRIM(S20)</f>
        <v/>
      </c>
      <c r="AC20" s="19"/>
      <c r="AD20" s="19"/>
      <c r="AE20" s="23"/>
      <c r="AF20" s="22">
        <f t="shared" si="15"/>
        <v>0</v>
      </c>
      <c r="AG20" s="22"/>
      <c r="AH20" s="23"/>
      <c r="AI20" s="18"/>
      <c r="AJ20" s="18"/>
      <c r="AK20" s="18"/>
      <c r="AL20" s="18" t="str">
        <f t="shared" si="16"/>
        <v/>
      </c>
      <c r="AM20" s="19">
        <v>0</v>
      </c>
      <c r="AN20" s="19">
        <v>0</v>
      </c>
      <c r="AO20" s="20"/>
      <c r="AP20" s="20"/>
      <c r="AQ20" s="19"/>
    </row>
    <row r="21" spans="1:43">
      <c r="A21" s="24"/>
      <c r="H21" s="25"/>
      <c r="X21" s="20">
        <f t="shared" si="12"/>
        <v>0</v>
      </c>
      <c r="Y21" s="18" t="str">
        <f t="shared" si="17"/>
        <v xml:space="preserve">. </v>
      </c>
      <c r="Z21" s="20" t="str">
        <f t="shared" si="13"/>
        <v/>
      </c>
      <c r="AA21" s="18" t="str">
        <f t="shared" si="14"/>
        <v xml:space="preserve">.  - </v>
      </c>
      <c r="AB21" s="18" t="str">
        <f>TRIM(S21)</f>
        <v/>
      </c>
      <c r="AC21" s="19"/>
      <c r="AD21" s="19"/>
      <c r="AE21" s="26"/>
      <c r="AF21" s="22">
        <f t="shared" si="15"/>
        <v>0</v>
      </c>
      <c r="AG21" s="22"/>
      <c r="AH21" s="26"/>
      <c r="AI21" s="18"/>
      <c r="AJ21" s="18"/>
      <c r="AK21" s="18"/>
      <c r="AL21" s="18" t="str">
        <f t="shared" si="16"/>
        <v/>
      </c>
      <c r="AM21" s="19">
        <v>0</v>
      </c>
      <c r="AN21" s="19">
        <v>0</v>
      </c>
      <c r="AO21" s="20"/>
      <c r="AP21" s="20"/>
      <c r="AQ21" s="19"/>
    </row>
    <row r="22" spans="1:43">
      <c r="A22" s="24"/>
      <c r="H22" s="25"/>
      <c r="X22" s="20">
        <f t="shared" si="12"/>
        <v>0</v>
      </c>
      <c r="Y22" s="18" t="str">
        <f t="shared" si="17"/>
        <v xml:space="preserve">. </v>
      </c>
      <c r="Z22" s="20" t="str">
        <f t="shared" si="13"/>
        <v/>
      </c>
      <c r="AA22" s="18" t="str">
        <f t="shared" si="14"/>
        <v xml:space="preserve">.  - </v>
      </c>
      <c r="AB22" s="18" t="str">
        <f>TRIM(S22)</f>
        <v/>
      </c>
      <c r="AC22" s="19"/>
      <c r="AD22" s="19"/>
      <c r="AE22" s="26"/>
      <c r="AF22" s="22">
        <f t="shared" si="15"/>
        <v>0</v>
      </c>
      <c r="AG22" s="22"/>
      <c r="AH22" s="26"/>
      <c r="AI22" s="18"/>
      <c r="AJ22" s="18"/>
      <c r="AK22" s="18"/>
      <c r="AL22" s="18" t="str">
        <f t="shared" si="16"/>
        <v/>
      </c>
      <c r="AM22" s="19">
        <v>0</v>
      </c>
      <c r="AN22" s="19">
        <v>0</v>
      </c>
      <c r="AO22" s="20"/>
      <c r="AP22" s="20"/>
      <c r="AQ22" s="19"/>
    </row>
    <row r="23" spans="1:43">
      <c r="A23" s="84" t="s">
        <v>74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X23" s="76" t="s">
        <v>41</v>
      </c>
      <c r="Y23" s="76"/>
      <c r="Z23" s="76"/>
      <c r="AA23" s="76"/>
      <c r="AB23" s="76"/>
      <c r="AC23" s="77" t="s">
        <v>42</v>
      </c>
      <c r="AD23" s="77"/>
      <c r="AE23" s="77"/>
      <c r="AF23" s="77"/>
      <c r="AG23" s="77"/>
      <c r="AH23" s="77"/>
      <c r="AI23" s="77"/>
      <c r="AJ23" s="77"/>
      <c r="AK23" s="78" t="s">
        <v>75</v>
      </c>
      <c r="AL23" s="78"/>
      <c r="AM23" s="16">
        <v>0</v>
      </c>
      <c r="AN23" s="16"/>
      <c r="AO23" s="17"/>
      <c r="AP23" s="17"/>
      <c r="AQ23" s="1"/>
    </row>
    <row r="24" spans="1:43">
      <c r="A24" s="24"/>
      <c r="H24" s="25"/>
      <c r="X24" s="20">
        <f t="shared" ref="X24:X40" si="18">$A$5</f>
        <v>0</v>
      </c>
      <c r="Y24" s="18" t="str">
        <f t="shared" ref="Y24:Y40" si="19">CONCATENATE(B24,". ",C24)</f>
        <v xml:space="preserve">. </v>
      </c>
      <c r="Z24" s="20" t="str">
        <f t="shared" ref="Z24:Z40" si="20">TRIM(D24)</f>
        <v/>
      </c>
      <c r="AA24" s="18" t="str">
        <f t="shared" ref="AA24:AA40" si="21">CONCATENATE(B24,". ",Q24," - ",R24)</f>
        <v xml:space="preserve">.  - </v>
      </c>
      <c r="AB24" s="18" t="str">
        <f t="shared" ref="AB24:AB40" si="22">TRIM(S24)</f>
        <v/>
      </c>
      <c r="AC24" s="19"/>
      <c r="AD24" s="19"/>
      <c r="AE24" s="26"/>
      <c r="AF24" s="22">
        <f t="shared" ref="AF24:AF40" si="23">AC24*AD24</f>
        <v>0</v>
      </c>
      <c r="AG24" s="22"/>
      <c r="AH24" s="26"/>
      <c r="AI24" s="18"/>
      <c r="AJ24" s="18"/>
      <c r="AK24" s="18"/>
      <c r="AL24" s="18" t="str">
        <f t="shared" ref="AL24:AL40" si="24">IF(AG24="SIM",CONCATENATE(AI24," (Critério: ",AJ24,")"),"")</f>
        <v/>
      </c>
      <c r="AM24" s="19">
        <v>0</v>
      </c>
      <c r="AN24" s="19">
        <v>0</v>
      </c>
      <c r="AO24" s="20"/>
      <c r="AP24" s="20"/>
      <c r="AQ24" s="19"/>
    </row>
    <row r="25" spans="1:43">
      <c r="A25" s="24"/>
      <c r="H25" s="25"/>
      <c r="X25" s="20">
        <f t="shared" si="18"/>
        <v>0</v>
      </c>
      <c r="Y25" s="18" t="str">
        <f t="shared" si="19"/>
        <v xml:space="preserve">. </v>
      </c>
      <c r="Z25" s="20" t="str">
        <f t="shared" si="20"/>
        <v/>
      </c>
      <c r="AA25" s="18" t="str">
        <f t="shared" si="21"/>
        <v xml:space="preserve">.  - </v>
      </c>
      <c r="AB25" s="18" t="str">
        <f t="shared" si="22"/>
        <v/>
      </c>
      <c r="AC25" s="19"/>
      <c r="AD25" s="19"/>
      <c r="AE25" s="26"/>
      <c r="AF25" s="22">
        <f t="shared" si="23"/>
        <v>0</v>
      </c>
      <c r="AG25" s="22"/>
      <c r="AH25" s="26"/>
      <c r="AI25" s="18"/>
      <c r="AJ25" s="18"/>
      <c r="AK25" s="18"/>
      <c r="AL25" s="18" t="str">
        <f t="shared" si="24"/>
        <v/>
      </c>
      <c r="AM25" s="19">
        <v>0</v>
      </c>
      <c r="AN25" s="19">
        <v>0</v>
      </c>
      <c r="AO25" s="20"/>
      <c r="AP25" s="20"/>
      <c r="AQ25" s="19"/>
    </row>
    <row r="26" spans="1:43">
      <c r="A26" s="24"/>
      <c r="H26" s="25"/>
      <c r="X26" s="20">
        <f t="shared" si="18"/>
        <v>0</v>
      </c>
      <c r="Y26" s="18" t="str">
        <f t="shared" si="19"/>
        <v xml:space="preserve">. </v>
      </c>
      <c r="Z26" s="20" t="str">
        <f t="shared" si="20"/>
        <v/>
      </c>
      <c r="AA26" s="18" t="str">
        <f t="shared" si="21"/>
        <v xml:space="preserve">.  - </v>
      </c>
      <c r="AB26" s="18" t="str">
        <f t="shared" si="22"/>
        <v/>
      </c>
      <c r="AC26" s="19"/>
      <c r="AD26" s="19"/>
      <c r="AE26" s="26"/>
      <c r="AF26" s="22">
        <f t="shared" si="23"/>
        <v>0</v>
      </c>
      <c r="AG26" s="22"/>
      <c r="AH26" s="26"/>
      <c r="AI26" s="18"/>
      <c r="AJ26" s="18"/>
      <c r="AK26" s="18"/>
      <c r="AL26" s="18" t="str">
        <f t="shared" si="24"/>
        <v/>
      </c>
      <c r="AM26" s="19">
        <v>0</v>
      </c>
      <c r="AN26" s="19">
        <v>0</v>
      </c>
      <c r="AO26" s="20"/>
      <c r="AP26" s="20"/>
      <c r="AQ26" s="19"/>
    </row>
    <row r="27" spans="1:43">
      <c r="A27" s="24"/>
      <c r="H27" s="25"/>
      <c r="X27" s="20">
        <f t="shared" si="18"/>
        <v>0</v>
      </c>
      <c r="Y27" s="18" t="str">
        <f t="shared" si="19"/>
        <v xml:space="preserve">. </v>
      </c>
      <c r="Z27" s="20" t="str">
        <f t="shared" si="20"/>
        <v/>
      </c>
      <c r="AA27" s="18" t="str">
        <f t="shared" si="21"/>
        <v xml:space="preserve">.  - </v>
      </c>
      <c r="AB27" s="18" t="str">
        <f t="shared" si="22"/>
        <v/>
      </c>
      <c r="AC27" s="19"/>
      <c r="AD27" s="19"/>
      <c r="AE27" s="26"/>
      <c r="AF27" s="22">
        <f t="shared" si="23"/>
        <v>0</v>
      </c>
      <c r="AG27" s="22"/>
      <c r="AH27" s="26"/>
      <c r="AI27" s="18"/>
      <c r="AJ27" s="18"/>
      <c r="AK27" s="18"/>
      <c r="AL27" s="18" t="str">
        <f t="shared" si="24"/>
        <v/>
      </c>
      <c r="AM27" s="19">
        <v>0</v>
      </c>
      <c r="AN27" s="19">
        <v>0</v>
      </c>
      <c r="AO27" s="20"/>
      <c r="AP27" s="20"/>
      <c r="AQ27" s="19"/>
    </row>
    <row r="28" spans="1:43">
      <c r="A28" s="24"/>
      <c r="H28" s="25"/>
      <c r="X28" s="20">
        <f t="shared" si="18"/>
        <v>0</v>
      </c>
      <c r="Y28" s="18" t="str">
        <f t="shared" si="19"/>
        <v xml:space="preserve">. </v>
      </c>
      <c r="Z28" s="20" t="str">
        <f t="shared" si="20"/>
        <v/>
      </c>
      <c r="AA28" s="18" t="str">
        <f t="shared" si="21"/>
        <v xml:space="preserve">.  - </v>
      </c>
      <c r="AB28" s="18" t="str">
        <f t="shared" si="22"/>
        <v/>
      </c>
      <c r="AC28" s="19"/>
      <c r="AD28" s="19"/>
      <c r="AE28" s="26"/>
      <c r="AF28" s="22">
        <f t="shared" si="23"/>
        <v>0</v>
      </c>
      <c r="AG28" s="22"/>
      <c r="AH28" s="26"/>
      <c r="AI28" s="18"/>
      <c r="AJ28" s="18"/>
      <c r="AK28" s="18"/>
      <c r="AL28" s="18" t="str">
        <f t="shared" si="24"/>
        <v/>
      </c>
      <c r="AM28" s="19">
        <v>0</v>
      </c>
      <c r="AN28" s="19">
        <v>0</v>
      </c>
      <c r="AO28" s="20"/>
      <c r="AP28" s="20"/>
      <c r="AQ28" s="19"/>
    </row>
    <row r="29" spans="1:43">
      <c r="A29" s="24"/>
      <c r="H29" s="25"/>
      <c r="X29" s="20">
        <f t="shared" si="18"/>
        <v>0</v>
      </c>
      <c r="Y29" s="18" t="str">
        <f t="shared" si="19"/>
        <v xml:space="preserve">. </v>
      </c>
      <c r="Z29" s="20" t="str">
        <f t="shared" si="20"/>
        <v/>
      </c>
      <c r="AA29" s="18" t="str">
        <f t="shared" si="21"/>
        <v xml:space="preserve">.  - </v>
      </c>
      <c r="AB29" s="18" t="str">
        <f t="shared" si="22"/>
        <v/>
      </c>
      <c r="AC29" s="19"/>
      <c r="AD29" s="19"/>
      <c r="AE29" s="26"/>
      <c r="AF29" s="22">
        <f t="shared" si="23"/>
        <v>0</v>
      </c>
      <c r="AG29" s="22"/>
      <c r="AH29" s="26"/>
      <c r="AI29" s="18"/>
      <c r="AJ29" s="18"/>
      <c r="AK29" s="18"/>
      <c r="AL29" s="18" t="str">
        <f t="shared" si="24"/>
        <v/>
      </c>
      <c r="AM29" s="19">
        <v>0</v>
      </c>
      <c r="AN29" s="19">
        <v>0</v>
      </c>
      <c r="AO29" s="20"/>
      <c r="AP29" s="20"/>
      <c r="AQ29" s="19"/>
    </row>
    <row r="30" spans="1:43">
      <c r="A30" s="24"/>
      <c r="H30" s="25"/>
      <c r="X30" s="20">
        <f t="shared" si="18"/>
        <v>0</v>
      </c>
      <c r="Y30" s="18" t="str">
        <f t="shared" si="19"/>
        <v xml:space="preserve">. </v>
      </c>
      <c r="Z30" s="20" t="str">
        <f t="shared" si="20"/>
        <v/>
      </c>
      <c r="AA30" s="18" t="str">
        <f t="shared" si="21"/>
        <v xml:space="preserve">.  - </v>
      </c>
      <c r="AB30" s="18" t="str">
        <f t="shared" si="22"/>
        <v/>
      </c>
      <c r="AC30" s="19"/>
      <c r="AD30" s="19"/>
      <c r="AE30" s="26"/>
      <c r="AF30" s="22">
        <f t="shared" si="23"/>
        <v>0</v>
      </c>
      <c r="AG30" s="22"/>
      <c r="AH30" s="26"/>
      <c r="AI30" s="18"/>
      <c r="AJ30" s="18"/>
      <c r="AK30" s="18"/>
      <c r="AL30" s="18" t="str">
        <f t="shared" si="24"/>
        <v/>
      </c>
      <c r="AM30" s="19">
        <v>0</v>
      </c>
      <c r="AN30" s="19">
        <v>0</v>
      </c>
      <c r="AO30" s="20"/>
      <c r="AP30" s="20"/>
      <c r="AQ30" s="19"/>
    </row>
    <row r="31" spans="1:43">
      <c r="A31" s="24"/>
      <c r="H31" s="25"/>
      <c r="X31" s="20">
        <f t="shared" si="18"/>
        <v>0</v>
      </c>
      <c r="Y31" s="18" t="str">
        <f t="shared" si="19"/>
        <v xml:space="preserve">. </v>
      </c>
      <c r="Z31" s="20" t="str">
        <f t="shared" si="20"/>
        <v/>
      </c>
      <c r="AA31" s="18" t="str">
        <f t="shared" si="21"/>
        <v xml:space="preserve">.  - </v>
      </c>
      <c r="AB31" s="18" t="str">
        <f t="shared" si="22"/>
        <v/>
      </c>
      <c r="AC31" s="19"/>
      <c r="AD31" s="19"/>
      <c r="AE31" s="26"/>
      <c r="AF31" s="22">
        <f t="shared" si="23"/>
        <v>0</v>
      </c>
      <c r="AG31" s="22"/>
      <c r="AH31" s="26"/>
      <c r="AI31" s="18"/>
      <c r="AJ31" s="18"/>
      <c r="AK31" s="18"/>
      <c r="AL31" s="18" t="str">
        <f t="shared" si="24"/>
        <v/>
      </c>
      <c r="AM31" s="19">
        <v>0</v>
      </c>
      <c r="AN31" s="19">
        <v>0</v>
      </c>
      <c r="AO31" s="20"/>
      <c r="AP31" s="20"/>
      <c r="AQ31" s="19"/>
    </row>
    <row r="32" spans="1:43">
      <c r="A32" s="24"/>
      <c r="H32" s="27"/>
      <c r="X32" s="20">
        <f t="shared" si="18"/>
        <v>0</v>
      </c>
      <c r="Y32" s="18" t="str">
        <f t="shared" si="19"/>
        <v xml:space="preserve">. </v>
      </c>
      <c r="Z32" s="20" t="str">
        <f t="shared" si="20"/>
        <v/>
      </c>
      <c r="AA32" s="18" t="str">
        <f t="shared" si="21"/>
        <v xml:space="preserve">.  - </v>
      </c>
      <c r="AB32" s="18" t="str">
        <f t="shared" si="22"/>
        <v/>
      </c>
      <c r="AC32" s="19"/>
      <c r="AD32" s="19"/>
      <c r="AE32" s="26"/>
      <c r="AF32" s="22">
        <f t="shared" si="23"/>
        <v>0</v>
      </c>
      <c r="AG32" s="22"/>
      <c r="AH32" s="26"/>
      <c r="AI32" s="18"/>
      <c r="AJ32" s="18"/>
      <c r="AK32" s="18"/>
      <c r="AL32" s="18" t="str">
        <f t="shared" si="24"/>
        <v/>
      </c>
      <c r="AM32" s="19">
        <v>0</v>
      </c>
      <c r="AN32" s="19">
        <v>0</v>
      </c>
      <c r="AO32" s="20"/>
      <c r="AP32" s="20"/>
      <c r="AQ32" s="19"/>
    </row>
    <row r="33" spans="1:43">
      <c r="A33" s="24"/>
      <c r="H33" s="25"/>
      <c r="X33" s="20">
        <f t="shared" si="18"/>
        <v>0</v>
      </c>
      <c r="Y33" s="18" t="str">
        <f t="shared" si="19"/>
        <v xml:space="preserve">. </v>
      </c>
      <c r="Z33" s="20" t="str">
        <f t="shared" si="20"/>
        <v/>
      </c>
      <c r="AA33" s="18" t="str">
        <f t="shared" si="21"/>
        <v xml:space="preserve">.  - </v>
      </c>
      <c r="AB33" s="18" t="str">
        <f t="shared" si="22"/>
        <v/>
      </c>
      <c r="AC33" s="19"/>
      <c r="AD33" s="19"/>
      <c r="AE33" s="26"/>
      <c r="AF33" s="22">
        <f t="shared" si="23"/>
        <v>0</v>
      </c>
      <c r="AG33" s="22"/>
      <c r="AH33" s="26"/>
      <c r="AI33" s="18"/>
      <c r="AJ33" s="18"/>
      <c r="AK33" s="18"/>
      <c r="AL33" s="18" t="str">
        <f t="shared" si="24"/>
        <v/>
      </c>
      <c r="AM33" s="19">
        <v>0</v>
      </c>
      <c r="AN33" s="19">
        <v>0</v>
      </c>
      <c r="AO33" s="20"/>
      <c r="AP33" s="20"/>
      <c r="AQ33" s="19"/>
    </row>
    <row r="34" spans="1:43">
      <c r="A34" s="24"/>
      <c r="H34" s="25"/>
      <c r="X34" s="20">
        <f t="shared" si="18"/>
        <v>0</v>
      </c>
      <c r="Y34" s="18" t="str">
        <f t="shared" si="19"/>
        <v xml:space="preserve">. </v>
      </c>
      <c r="Z34" s="20" t="str">
        <f t="shared" si="20"/>
        <v/>
      </c>
      <c r="AA34" s="18" t="str">
        <f t="shared" si="21"/>
        <v xml:space="preserve">.  - </v>
      </c>
      <c r="AB34" s="18" t="str">
        <f t="shared" si="22"/>
        <v/>
      </c>
      <c r="AC34" s="19"/>
      <c r="AD34" s="19"/>
      <c r="AE34" s="26"/>
      <c r="AF34" s="22">
        <f t="shared" si="23"/>
        <v>0</v>
      </c>
      <c r="AG34" s="22"/>
      <c r="AH34" s="26"/>
      <c r="AI34" s="18"/>
      <c r="AJ34" s="18"/>
      <c r="AK34" s="18"/>
      <c r="AL34" s="18" t="str">
        <f t="shared" si="24"/>
        <v/>
      </c>
      <c r="AM34" s="19">
        <v>0</v>
      </c>
      <c r="AN34" s="19">
        <v>0</v>
      </c>
      <c r="AO34" s="20"/>
      <c r="AP34" s="20"/>
      <c r="AQ34" s="19"/>
    </row>
    <row r="35" spans="1:43">
      <c r="A35" s="24"/>
      <c r="H35" s="25"/>
      <c r="X35" s="20">
        <f t="shared" si="18"/>
        <v>0</v>
      </c>
      <c r="Y35" s="18" t="str">
        <f t="shared" si="19"/>
        <v xml:space="preserve">. </v>
      </c>
      <c r="Z35" s="20" t="str">
        <f t="shared" si="20"/>
        <v/>
      </c>
      <c r="AA35" s="18" t="str">
        <f t="shared" si="21"/>
        <v xml:space="preserve">.  - </v>
      </c>
      <c r="AB35" s="18" t="str">
        <f t="shared" si="22"/>
        <v/>
      </c>
      <c r="AC35" s="19"/>
      <c r="AD35" s="19"/>
      <c r="AE35" s="26"/>
      <c r="AF35" s="22">
        <f t="shared" si="23"/>
        <v>0</v>
      </c>
      <c r="AG35" s="22"/>
      <c r="AH35" s="26"/>
      <c r="AI35" s="18"/>
      <c r="AJ35" s="18"/>
      <c r="AK35" s="18"/>
      <c r="AL35" s="18" t="str">
        <f t="shared" si="24"/>
        <v/>
      </c>
      <c r="AM35" s="19">
        <v>0</v>
      </c>
      <c r="AN35" s="19">
        <v>0</v>
      </c>
      <c r="AO35" s="20"/>
      <c r="AP35" s="20"/>
      <c r="AQ35" s="19"/>
    </row>
    <row r="36" spans="1:43">
      <c r="A36" s="24"/>
      <c r="H36" s="27"/>
      <c r="X36" s="20">
        <f t="shared" si="18"/>
        <v>0</v>
      </c>
      <c r="Y36" s="18" t="str">
        <f t="shared" si="19"/>
        <v xml:space="preserve">. </v>
      </c>
      <c r="Z36" s="20" t="str">
        <f t="shared" si="20"/>
        <v/>
      </c>
      <c r="AA36" s="18" t="str">
        <f t="shared" si="21"/>
        <v xml:space="preserve">.  - </v>
      </c>
      <c r="AB36" s="18" t="str">
        <f t="shared" si="22"/>
        <v/>
      </c>
      <c r="AC36" s="19"/>
      <c r="AD36" s="19"/>
      <c r="AE36" s="26"/>
      <c r="AF36" s="22">
        <f t="shared" si="23"/>
        <v>0</v>
      </c>
      <c r="AG36" s="22"/>
      <c r="AH36" s="26"/>
      <c r="AI36" s="18"/>
      <c r="AJ36" s="18"/>
      <c r="AK36" s="18"/>
      <c r="AL36" s="18" t="str">
        <f t="shared" si="24"/>
        <v/>
      </c>
      <c r="AM36" s="19">
        <v>0</v>
      </c>
      <c r="AN36" s="19">
        <v>0</v>
      </c>
      <c r="AO36" s="20"/>
      <c r="AP36" s="20"/>
      <c r="AQ36" s="19"/>
    </row>
    <row r="37" spans="1:43">
      <c r="A37" s="24"/>
      <c r="H37" s="25"/>
      <c r="X37" s="20">
        <f t="shared" si="18"/>
        <v>0</v>
      </c>
      <c r="Y37" s="18" t="str">
        <f t="shared" si="19"/>
        <v xml:space="preserve">. </v>
      </c>
      <c r="Z37" s="20" t="str">
        <f t="shared" si="20"/>
        <v/>
      </c>
      <c r="AA37" s="18" t="str">
        <f t="shared" si="21"/>
        <v xml:space="preserve">.  - </v>
      </c>
      <c r="AB37" s="18" t="str">
        <f t="shared" si="22"/>
        <v/>
      </c>
      <c r="AC37" s="19"/>
      <c r="AD37" s="19"/>
      <c r="AE37" s="26"/>
      <c r="AF37" s="22">
        <f t="shared" si="23"/>
        <v>0</v>
      </c>
      <c r="AG37" s="22"/>
      <c r="AH37" s="26"/>
      <c r="AI37" s="18"/>
      <c r="AJ37" s="18"/>
      <c r="AK37" s="18"/>
      <c r="AL37" s="18" t="str">
        <f t="shared" si="24"/>
        <v/>
      </c>
      <c r="AM37" s="19">
        <v>0</v>
      </c>
      <c r="AN37" s="19">
        <v>0</v>
      </c>
      <c r="AO37" s="20"/>
      <c r="AP37" s="20"/>
      <c r="AQ37" s="19"/>
    </row>
    <row r="38" spans="1:43">
      <c r="A38" s="24"/>
      <c r="H38" s="25"/>
      <c r="X38" s="20">
        <f t="shared" si="18"/>
        <v>0</v>
      </c>
      <c r="Y38" s="18" t="str">
        <f t="shared" si="19"/>
        <v xml:space="preserve">. </v>
      </c>
      <c r="Z38" s="20" t="str">
        <f t="shared" si="20"/>
        <v/>
      </c>
      <c r="AA38" s="18" t="str">
        <f t="shared" si="21"/>
        <v xml:space="preserve">.  - </v>
      </c>
      <c r="AB38" s="18" t="str">
        <f t="shared" si="22"/>
        <v/>
      </c>
      <c r="AC38" s="19"/>
      <c r="AD38" s="19"/>
      <c r="AE38" s="26"/>
      <c r="AF38" s="22">
        <f t="shared" si="23"/>
        <v>0</v>
      </c>
      <c r="AG38" s="22"/>
      <c r="AH38" s="26"/>
      <c r="AI38" s="18"/>
      <c r="AJ38" s="18"/>
      <c r="AK38" s="18"/>
      <c r="AL38" s="18" t="str">
        <f t="shared" si="24"/>
        <v/>
      </c>
      <c r="AM38" s="19">
        <v>0</v>
      </c>
      <c r="AN38" s="19">
        <v>0</v>
      </c>
      <c r="AO38" s="20"/>
      <c r="AP38" s="20"/>
      <c r="AQ38" s="19"/>
    </row>
    <row r="39" spans="1:43">
      <c r="A39" s="24"/>
      <c r="H39" s="25"/>
      <c r="X39" s="20">
        <f t="shared" si="18"/>
        <v>0</v>
      </c>
      <c r="Y39" s="18" t="str">
        <f t="shared" si="19"/>
        <v xml:space="preserve">. </v>
      </c>
      <c r="Z39" s="20" t="str">
        <f t="shared" si="20"/>
        <v/>
      </c>
      <c r="AA39" s="18" t="str">
        <f t="shared" si="21"/>
        <v xml:space="preserve">.  - </v>
      </c>
      <c r="AB39" s="18" t="str">
        <f t="shared" si="22"/>
        <v/>
      </c>
      <c r="AC39" s="19"/>
      <c r="AD39" s="19"/>
      <c r="AE39" s="26"/>
      <c r="AF39" s="22">
        <f t="shared" si="23"/>
        <v>0</v>
      </c>
      <c r="AG39" s="22"/>
      <c r="AH39" s="26"/>
      <c r="AI39" s="18"/>
      <c r="AJ39" s="18"/>
      <c r="AK39" s="18"/>
      <c r="AL39" s="18" t="str">
        <f t="shared" si="24"/>
        <v/>
      </c>
      <c r="AM39" s="19">
        <v>0</v>
      </c>
      <c r="AN39" s="19">
        <v>0</v>
      </c>
      <c r="AO39" s="20"/>
      <c r="AP39" s="20"/>
      <c r="AQ39" s="19"/>
    </row>
    <row r="40" spans="1:43">
      <c r="A40" s="24"/>
      <c r="H40" s="25"/>
      <c r="X40" s="20">
        <f t="shared" si="18"/>
        <v>0</v>
      </c>
      <c r="Y40" s="18" t="str">
        <f t="shared" si="19"/>
        <v xml:space="preserve">. </v>
      </c>
      <c r="Z40" s="20" t="str">
        <f t="shared" si="20"/>
        <v/>
      </c>
      <c r="AA40" s="18" t="str">
        <f t="shared" si="21"/>
        <v xml:space="preserve">.  - </v>
      </c>
      <c r="AB40" s="18" t="str">
        <f t="shared" si="22"/>
        <v/>
      </c>
      <c r="AC40" s="19"/>
      <c r="AD40" s="19"/>
      <c r="AE40" s="26"/>
      <c r="AF40" s="22">
        <f t="shared" si="23"/>
        <v>0</v>
      </c>
      <c r="AG40" s="22"/>
      <c r="AH40" s="26"/>
      <c r="AI40" s="18"/>
      <c r="AJ40" s="18"/>
      <c r="AK40" s="18"/>
      <c r="AL40" s="18" t="str">
        <f t="shared" si="24"/>
        <v/>
      </c>
      <c r="AM40" s="19">
        <v>0</v>
      </c>
      <c r="AN40" s="19">
        <v>0</v>
      </c>
      <c r="AO40" s="20"/>
      <c r="AP40" s="20"/>
      <c r="AQ40" s="19"/>
    </row>
    <row r="175" ht="20.25" customHeight="1"/>
    <row r="176" ht="20.25" customHeight="1"/>
  </sheetData>
  <autoFilter ref="A1:AQ14" xr:uid="{00000000-0009-0000-0000-000000000000}"/>
  <mergeCells count="36">
    <mergeCell ref="A23:V23"/>
    <mergeCell ref="X23:AB23"/>
    <mergeCell ref="AC23:AJ23"/>
    <mergeCell ref="AK23:AL23"/>
    <mergeCell ref="A14:V14"/>
    <mergeCell ref="X14:AB14"/>
    <mergeCell ref="AC14:AJ14"/>
    <mergeCell ref="AC15:AC17"/>
    <mergeCell ref="AD15:AD17"/>
    <mergeCell ref="AE15:AE17"/>
    <mergeCell ref="AK14:AL14"/>
    <mergeCell ref="AM14:AQ14"/>
    <mergeCell ref="A6:V6"/>
    <mergeCell ref="X6:AB6"/>
    <mergeCell ref="AC6:AJ6"/>
    <mergeCell ref="AK6:AL6"/>
    <mergeCell ref="A11:V11"/>
    <mergeCell ref="X11:AB11"/>
    <mergeCell ref="AC11:AJ11"/>
    <mergeCell ref="AK11:AL11"/>
    <mergeCell ref="AM11:AQ11"/>
    <mergeCell ref="A4:V4"/>
    <mergeCell ref="X4:AB4"/>
    <mergeCell ref="AC4:AJ4"/>
    <mergeCell ref="A5:V5"/>
    <mergeCell ref="X5:AB5"/>
    <mergeCell ref="AC5:AJ5"/>
    <mergeCell ref="AK4:AL4"/>
    <mergeCell ref="AM4:AQ4"/>
    <mergeCell ref="A2:V2"/>
    <mergeCell ref="X2:AB2"/>
    <mergeCell ref="AC2:AJ2"/>
    <mergeCell ref="AK2:AL2"/>
    <mergeCell ref="A3:V3"/>
    <mergeCell ref="X3:AB3"/>
    <mergeCell ref="AC3:AJ3"/>
  </mergeCells>
  <conditionalFormatting sqref="AM2">
    <cfRule type="cellIs" dxfId="268" priority="2" operator="notEqual">
      <formula>SUM(AM3)</formula>
    </cfRule>
  </conditionalFormatting>
  <conditionalFormatting sqref="AN2">
    <cfRule type="cellIs" dxfId="267" priority="3" operator="notEqual">
      <formula>SUM(AN3)</formula>
    </cfRule>
  </conditionalFormatting>
  <conditionalFormatting sqref="AM23">
    <cfRule type="cellIs" dxfId="266" priority="4" operator="notEqual">
      <formula>SUM(AM24:AM40)</formula>
    </cfRule>
  </conditionalFormatting>
  <conditionalFormatting sqref="AN23">
    <cfRule type="cellIs" dxfId="265" priority="5" operator="notEqual">
      <formula>SUM(AN24:AN40)</formula>
    </cfRule>
  </conditionalFormatting>
  <conditionalFormatting sqref="A14:AK14 AI12:AI13 A12:AB13 A7:AG7 A23:AQ160 A2:AQ3 AI15:AI20 AF12:AG13 AF15:AG20 AB15:AB20 A18:Z22 AB21:AQ22 AA15:AA22 T15:Z16 S17:Z17 A15:Q17 AK15:AQ20 AI7:AQ7 A8:AB10 AF8:AF10 AH9:AH10 AI9 A5:AQ6 A4:AK4 AM4 AK8:AQ10 AK12:AQ13 A11:AM11 AM14">
    <cfRule type="cellIs" dxfId="264" priority="11" operator="equal">
      <formula>"Alta"</formula>
    </cfRule>
    <cfRule type="cellIs" dxfId="263" priority="12" operator="equal">
      <formula>"Média"</formula>
    </cfRule>
    <cfRule type="cellIs" dxfId="262" priority="13" operator="equal">
      <formula>"Baixa"</formula>
    </cfRule>
    <cfRule type="cellIs" dxfId="261" priority="14" operator="equal">
      <formula>"Muito Baixo"</formula>
    </cfRule>
    <cfRule type="cellIs" dxfId="260" priority="15" operator="equal">
      <formula>"Baixo"</formula>
    </cfRule>
    <cfRule type="cellIs" dxfId="259" priority="16" operator="equal">
      <formula>"Médio"</formula>
    </cfRule>
    <cfRule type="cellIs" dxfId="258" priority="17" operator="equal">
      <formula>"Alto"</formula>
    </cfRule>
    <cfRule type="cellIs" dxfId="257" priority="18" operator="equal">
      <formula>"Muito Alto"</formula>
    </cfRule>
  </conditionalFormatting>
  <conditionalFormatting sqref="AC11:AD11 AC14:AD14 AC21:AD1048576 AC1:AD7">
    <cfRule type="cellIs" dxfId="256" priority="19" operator="equal">
      <formula>5</formula>
    </cfRule>
    <cfRule type="cellIs" dxfId="255" priority="20" operator="equal">
      <formula>4</formula>
    </cfRule>
    <cfRule type="cellIs" dxfId="254" priority="21" operator="equal">
      <formula>3</formula>
    </cfRule>
    <cfRule type="cellIs" dxfId="253" priority="22" operator="equal">
      <formula>2</formula>
    </cfRule>
    <cfRule type="cellIs" dxfId="252" priority="23" operator="equal">
      <formula>1</formula>
    </cfRule>
  </conditionalFormatting>
  <conditionalFormatting sqref="AF1:AF1048576">
    <cfRule type="cellIs" dxfId="251" priority="24" operator="between">
      <formula>21</formula>
      <formula>25</formula>
    </cfRule>
    <cfRule type="cellIs" dxfId="250" priority="25" operator="between">
      <formula>16</formula>
      <formula>20</formula>
    </cfRule>
    <cfRule type="cellIs" dxfId="249" priority="26" operator="between">
      <formula>12</formula>
      <formula>15</formula>
    </cfRule>
    <cfRule type="cellIs" dxfId="248" priority="27" operator="between">
      <formula>6</formula>
      <formula>10</formula>
    </cfRule>
    <cfRule type="cellIs" dxfId="247" priority="28" operator="between">
      <formula>1</formula>
      <formula>5</formula>
    </cfRule>
  </conditionalFormatting>
  <conditionalFormatting sqref="AG11:AG1048576 AG1:AG7">
    <cfRule type="cellIs" dxfId="246" priority="67" operator="equal">
      <formula>"NÃO"</formula>
    </cfRule>
    <cfRule type="cellIs" dxfId="245" priority="68" operator="equal">
      <formula>"SIM"</formula>
    </cfRule>
  </conditionalFormatting>
  <conditionalFormatting sqref="AH7">
    <cfRule type="cellIs" dxfId="244" priority="77" operator="equal">
      <formula>"Alta"</formula>
    </cfRule>
    <cfRule type="cellIs" dxfId="243" priority="78" operator="equal">
      <formula>"Média"</formula>
    </cfRule>
    <cfRule type="cellIs" dxfId="242" priority="79" operator="equal">
      <formula>"Baixa"</formula>
    </cfRule>
    <cfRule type="cellIs" dxfId="241" priority="80" operator="equal">
      <formula>"Muito Baixo"</formula>
    </cfRule>
    <cfRule type="cellIs" dxfId="240" priority="81" operator="equal">
      <formula>"Baixo"</formula>
    </cfRule>
    <cfRule type="cellIs" dxfId="239" priority="82" operator="equal">
      <formula>"Médio"</formula>
    </cfRule>
    <cfRule type="cellIs" dxfId="238" priority="83" operator="equal">
      <formula>"Alto"</formula>
    </cfRule>
    <cfRule type="cellIs" dxfId="237" priority="84" operator="equal">
      <formula>"Muito Alto"</formula>
    </cfRule>
  </conditionalFormatting>
  <conditionalFormatting sqref="AC8:AD8 AG8 AJ8">
    <cfRule type="cellIs" dxfId="236" priority="876" operator="equal">
      <formula>"Alta"</formula>
    </cfRule>
    <cfRule type="cellIs" dxfId="235" priority="877" operator="equal">
      <formula>"Média"</formula>
    </cfRule>
    <cfRule type="cellIs" dxfId="234" priority="878" operator="equal">
      <formula>"Baixa"</formula>
    </cfRule>
    <cfRule type="cellIs" dxfId="233" priority="879" operator="equal">
      <formula>"Muito Baixo"</formula>
    </cfRule>
    <cfRule type="cellIs" dxfId="232" priority="880" operator="equal">
      <formula>"Baixo"</formula>
    </cfRule>
    <cfRule type="cellIs" dxfId="231" priority="881" operator="equal">
      <formula>"Médio"</formula>
    </cfRule>
    <cfRule type="cellIs" dxfId="230" priority="882" operator="equal">
      <formula>"Alto"</formula>
    </cfRule>
    <cfRule type="cellIs" dxfId="229" priority="883" operator="equal">
      <formula>"Muito Alto"</formula>
    </cfRule>
  </conditionalFormatting>
  <conditionalFormatting sqref="AC8:AD8">
    <cfRule type="cellIs" dxfId="228" priority="884" operator="equal">
      <formula>5</formula>
    </cfRule>
    <cfRule type="cellIs" dxfId="227" priority="885" operator="equal">
      <formula>4</formula>
    </cfRule>
    <cfRule type="cellIs" dxfId="226" priority="886" operator="equal">
      <formula>3</formula>
    </cfRule>
    <cfRule type="cellIs" dxfId="225" priority="887" operator="equal">
      <formula>2</formula>
    </cfRule>
    <cfRule type="cellIs" dxfId="224" priority="888" operator="equal">
      <formula>1</formula>
    </cfRule>
  </conditionalFormatting>
  <conditionalFormatting sqref="AG8">
    <cfRule type="cellIs" dxfId="223" priority="889" operator="equal">
      <formula>"NÃO"</formula>
    </cfRule>
    <cfRule type="cellIs" dxfId="222" priority="890" operator="equal">
      <formula>"SIM"</formula>
    </cfRule>
  </conditionalFormatting>
  <conditionalFormatting sqref="AH8">
    <cfRule type="cellIs" dxfId="221" priority="891" operator="equal">
      <formula>"Alta"</formula>
    </cfRule>
    <cfRule type="cellIs" dxfId="220" priority="892" operator="equal">
      <formula>"Média"</formula>
    </cfRule>
    <cfRule type="cellIs" dxfId="219" priority="893" operator="equal">
      <formula>"Baixa"</formula>
    </cfRule>
    <cfRule type="cellIs" dxfId="218" priority="894" operator="equal">
      <formula>"Muito Baixo"</formula>
    </cfRule>
    <cfRule type="cellIs" dxfId="217" priority="895" operator="equal">
      <formula>"Baixo"</formula>
    </cfRule>
    <cfRule type="cellIs" dxfId="216" priority="896" operator="equal">
      <formula>"Médio"</formula>
    </cfRule>
    <cfRule type="cellIs" dxfId="215" priority="897" operator="equal">
      <formula>"Alto"</formula>
    </cfRule>
    <cfRule type="cellIs" dxfId="214" priority="898" operator="equal">
      <formula>"Muito Alto"</formula>
    </cfRule>
  </conditionalFormatting>
  <conditionalFormatting sqref="AE8">
    <cfRule type="cellIs" dxfId="213" priority="899" operator="equal">
      <formula>"Alta"</formula>
    </cfRule>
    <cfRule type="cellIs" dxfId="212" priority="900" operator="equal">
      <formula>"Média"</formula>
    </cfRule>
    <cfRule type="cellIs" dxfId="211" priority="901" operator="equal">
      <formula>"Baixa"</formula>
    </cfRule>
    <cfRule type="cellIs" dxfId="210" priority="902" operator="equal">
      <formula>"Muito Baixo"</formula>
    </cfRule>
    <cfRule type="cellIs" dxfId="209" priority="903" operator="equal">
      <formula>"Baixo"</formula>
    </cfRule>
    <cfRule type="cellIs" dxfId="208" priority="904" operator="equal">
      <formula>"Médio"</formula>
    </cfRule>
    <cfRule type="cellIs" dxfId="207" priority="905" operator="equal">
      <formula>"Alto"</formula>
    </cfRule>
    <cfRule type="cellIs" dxfId="206" priority="906" operator="equal">
      <formula>"Muito Alto"</formula>
    </cfRule>
  </conditionalFormatting>
  <conditionalFormatting sqref="AI8">
    <cfRule type="cellIs" dxfId="205" priority="907" operator="equal">
      <formula>"Alta"</formula>
    </cfRule>
    <cfRule type="cellIs" dxfId="204" priority="908" operator="equal">
      <formula>"Média"</formula>
    </cfRule>
    <cfRule type="cellIs" dxfId="203" priority="909" operator="equal">
      <formula>"Baixa"</formula>
    </cfRule>
    <cfRule type="cellIs" dxfId="202" priority="910" operator="equal">
      <formula>"Muito Baixo"</formula>
    </cfRule>
    <cfRule type="cellIs" dxfId="201" priority="911" operator="equal">
      <formula>"Baixo"</formula>
    </cfRule>
    <cfRule type="cellIs" dxfId="200" priority="912" operator="equal">
      <formula>"Médio"</formula>
    </cfRule>
    <cfRule type="cellIs" dxfId="199" priority="913" operator="equal">
      <formula>"Alto"</formula>
    </cfRule>
    <cfRule type="cellIs" dxfId="198" priority="914" operator="equal">
      <formula>"Muito Alto"</formula>
    </cfRule>
  </conditionalFormatting>
  <conditionalFormatting sqref="AC9:AD9 AG9 AJ9">
    <cfRule type="cellIs" dxfId="197" priority="1038" operator="equal">
      <formula>"Alta"</formula>
    </cfRule>
    <cfRule type="cellIs" dxfId="196" priority="1039" operator="equal">
      <formula>"Média"</formula>
    </cfRule>
    <cfRule type="cellIs" dxfId="195" priority="1040" operator="equal">
      <formula>"Baixa"</formula>
    </cfRule>
    <cfRule type="cellIs" dxfId="194" priority="1041" operator="equal">
      <formula>"Muito Baixo"</formula>
    </cfRule>
    <cfRule type="cellIs" dxfId="193" priority="1042" operator="equal">
      <formula>"Baixo"</formula>
    </cfRule>
    <cfRule type="cellIs" dxfId="192" priority="1043" operator="equal">
      <formula>"Médio"</formula>
    </cfRule>
    <cfRule type="cellIs" dxfId="191" priority="1044" operator="equal">
      <formula>"Alto"</formula>
    </cfRule>
    <cfRule type="cellIs" dxfId="190" priority="1045" operator="equal">
      <formula>"Muito Alto"</formula>
    </cfRule>
  </conditionalFormatting>
  <conditionalFormatting sqref="AC9:AD9">
    <cfRule type="cellIs" dxfId="189" priority="1046" operator="equal">
      <formula>5</formula>
    </cfRule>
    <cfRule type="cellIs" dxfId="188" priority="1047" operator="equal">
      <formula>4</formula>
    </cfRule>
    <cfRule type="cellIs" dxfId="187" priority="1048" operator="equal">
      <formula>3</formula>
    </cfRule>
    <cfRule type="cellIs" dxfId="186" priority="1049" operator="equal">
      <formula>2</formula>
    </cfRule>
    <cfRule type="cellIs" dxfId="185" priority="1050" operator="equal">
      <formula>1</formula>
    </cfRule>
  </conditionalFormatting>
  <conditionalFormatting sqref="AG9">
    <cfRule type="cellIs" dxfId="184" priority="1051" operator="equal">
      <formula>"NÃO"</formula>
    </cfRule>
    <cfRule type="cellIs" dxfId="183" priority="1052" operator="equal">
      <formula>"SIM"</formula>
    </cfRule>
  </conditionalFormatting>
  <conditionalFormatting sqref="AE9">
    <cfRule type="cellIs" dxfId="182" priority="1053" operator="equal">
      <formula>"Alta"</formula>
    </cfRule>
    <cfRule type="cellIs" dxfId="181" priority="1054" operator="equal">
      <formula>"Média"</formula>
    </cfRule>
    <cfRule type="cellIs" dxfId="180" priority="1055" operator="equal">
      <formula>"Baixa"</formula>
    </cfRule>
    <cfRule type="cellIs" dxfId="179" priority="1056" operator="equal">
      <formula>"Muito Baixo"</formula>
    </cfRule>
    <cfRule type="cellIs" dxfId="178" priority="1057" operator="equal">
      <formula>"Baixo"</formula>
    </cfRule>
    <cfRule type="cellIs" dxfId="177" priority="1058" operator="equal">
      <formula>"Médio"</formula>
    </cfRule>
    <cfRule type="cellIs" dxfId="176" priority="1059" operator="equal">
      <formula>"Alto"</formula>
    </cfRule>
    <cfRule type="cellIs" dxfId="175" priority="1060" operator="equal">
      <formula>"Muito Alto"</formula>
    </cfRule>
  </conditionalFormatting>
  <conditionalFormatting sqref="AC10:AD10 AG10 AJ10">
    <cfRule type="cellIs" dxfId="174" priority="1061" operator="equal">
      <formula>"Alta"</formula>
    </cfRule>
    <cfRule type="cellIs" dxfId="173" priority="1062" operator="equal">
      <formula>"Média"</formula>
    </cfRule>
    <cfRule type="cellIs" dxfId="172" priority="1063" operator="equal">
      <formula>"Baixa"</formula>
    </cfRule>
    <cfRule type="cellIs" dxfId="171" priority="1064" operator="equal">
      <formula>"Muito Baixo"</formula>
    </cfRule>
    <cfRule type="cellIs" dxfId="170" priority="1065" operator="equal">
      <formula>"Baixo"</formula>
    </cfRule>
    <cfRule type="cellIs" dxfId="169" priority="1066" operator="equal">
      <formula>"Médio"</formula>
    </cfRule>
    <cfRule type="cellIs" dxfId="168" priority="1067" operator="equal">
      <formula>"Alto"</formula>
    </cfRule>
    <cfRule type="cellIs" dxfId="167" priority="1068" operator="equal">
      <formula>"Muito Alto"</formula>
    </cfRule>
  </conditionalFormatting>
  <conditionalFormatting sqref="AC10:AD10">
    <cfRule type="cellIs" dxfId="166" priority="1069" operator="equal">
      <formula>5</formula>
    </cfRule>
    <cfRule type="cellIs" dxfId="165" priority="1070" operator="equal">
      <formula>4</formula>
    </cfRule>
    <cfRule type="cellIs" dxfId="164" priority="1071" operator="equal">
      <formula>3</formula>
    </cfRule>
    <cfRule type="cellIs" dxfId="163" priority="1072" operator="equal">
      <formula>2</formula>
    </cfRule>
    <cfRule type="cellIs" dxfId="162" priority="1073" operator="equal">
      <formula>1</formula>
    </cfRule>
  </conditionalFormatting>
  <conditionalFormatting sqref="AG10">
    <cfRule type="cellIs" dxfId="161" priority="1074" operator="equal">
      <formula>"NÃO"</formula>
    </cfRule>
    <cfRule type="cellIs" dxfId="160" priority="1075" operator="equal">
      <formula>"SIM"</formula>
    </cfRule>
  </conditionalFormatting>
  <conditionalFormatting sqref="AE10">
    <cfRule type="cellIs" dxfId="159" priority="1076" operator="equal">
      <formula>"Alta"</formula>
    </cfRule>
    <cfRule type="cellIs" dxfId="158" priority="1077" operator="equal">
      <formula>"Média"</formula>
    </cfRule>
    <cfRule type="cellIs" dxfId="157" priority="1078" operator="equal">
      <formula>"Baixa"</formula>
    </cfRule>
    <cfRule type="cellIs" dxfId="156" priority="1079" operator="equal">
      <formula>"Muito Baixo"</formula>
    </cfRule>
    <cfRule type="cellIs" dxfId="155" priority="1080" operator="equal">
      <formula>"Baixo"</formula>
    </cfRule>
    <cfRule type="cellIs" dxfId="154" priority="1081" operator="equal">
      <formula>"Médio"</formula>
    </cfRule>
    <cfRule type="cellIs" dxfId="153" priority="1082" operator="equal">
      <formula>"Alto"</formula>
    </cfRule>
    <cfRule type="cellIs" dxfId="152" priority="1083" operator="equal">
      <formula>"Muito Alto"</formula>
    </cfRule>
  </conditionalFormatting>
  <conditionalFormatting sqref="AI10">
    <cfRule type="cellIs" dxfId="151" priority="1084" operator="equal">
      <formula>"Alta"</formula>
    </cfRule>
    <cfRule type="cellIs" dxfId="150" priority="1085" operator="equal">
      <formula>"Média"</formula>
    </cfRule>
    <cfRule type="cellIs" dxfId="149" priority="1086" operator="equal">
      <formula>"Baixa"</formula>
    </cfRule>
    <cfRule type="cellIs" dxfId="148" priority="1087" operator="equal">
      <formula>"Muito Baixo"</formula>
    </cfRule>
    <cfRule type="cellIs" dxfId="147" priority="1088" operator="equal">
      <formula>"Baixo"</formula>
    </cfRule>
    <cfRule type="cellIs" dxfId="146" priority="1089" operator="equal">
      <formula>"Médio"</formula>
    </cfRule>
    <cfRule type="cellIs" dxfId="145" priority="1090" operator="equal">
      <formula>"Alto"</formula>
    </cfRule>
    <cfRule type="cellIs" dxfId="144" priority="1091" operator="equal">
      <formula>"Muito Alto"</formula>
    </cfRule>
  </conditionalFormatting>
  <conditionalFormatting sqref="AH12:AH13">
    <cfRule type="cellIs" dxfId="143" priority="1833" operator="equal">
      <formula>"Alta"</formula>
    </cfRule>
    <cfRule type="cellIs" dxfId="142" priority="1834" operator="equal">
      <formula>"Média"</formula>
    </cfRule>
    <cfRule type="cellIs" dxfId="141" priority="1835" operator="equal">
      <formula>"Baixa"</formula>
    </cfRule>
    <cfRule type="cellIs" dxfId="140" priority="1836" operator="equal">
      <formula>"Muito Baixo"</formula>
    </cfRule>
    <cfRule type="cellIs" dxfId="139" priority="1837" operator="equal">
      <formula>"Baixo"</formula>
    </cfRule>
    <cfRule type="cellIs" dxfId="138" priority="1838" operator="equal">
      <formula>"Médio"</formula>
    </cfRule>
    <cfRule type="cellIs" dxfId="137" priority="1839" operator="equal">
      <formula>"Alto"</formula>
    </cfRule>
    <cfRule type="cellIs" dxfId="136" priority="1840" operator="equal">
      <formula>"Muito Alto"</formula>
    </cfRule>
  </conditionalFormatting>
  <conditionalFormatting sqref="AE12:AE13">
    <cfRule type="cellIs" dxfId="135" priority="1841" operator="equal">
      <formula>"Alta"</formula>
    </cfRule>
    <cfRule type="cellIs" dxfId="134" priority="1842" operator="equal">
      <formula>"Média"</formula>
    </cfRule>
    <cfRule type="cellIs" dxfId="133" priority="1843" operator="equal">
      <formula>"Baixa"</formula>
    </cfRule>
    <cfRule type="cellIs" dxfId="132" priority="1844" operator="equal">
      <formula>"Muito Baixo"</formula>
    </cfRule>
    <cfRule type="cellIs" dxfId="131" priority="1845" operator="equal">
      <formula>"Baixo"</formula>
    </cfRule>
    <cfRule type="cellIs" dxfId="130" priority="1846" operator="equal">
      <formula>"Médio"</formula>
    </cfRule>
    <cfRule type="cellIs" dxfId="129" priority="1847" operator="equal">
      <formula>"Alto"</formula>
    </cfRule>
    <cfRule type="cellIs" dxfId="128" priority="1848" operator="equal">
      <formula>"Muito Alto"</formula>
    </cfRule>
  </conditionalFormatting>
  <conditionalFormatting sqref="AJ12:AJ13">
    <cfRule type="cellIs" dxfId="127" priority="1849" operator="equal">
      <formula>"Alta"</formula>
    </cfRule>
    <cfRule type="cellIs" dxfId="126" priority="1850" operator="equal">
      <formula>"Média"</formula>
    </cfRule>
    <cfRule type="cellIs" dxfId="125" priority="1851" operator="equal">
      <formula>"Baixa"</formula>
    </cfRule>
    <cfRule type="cellIs" dxfId="124" priority="1852" operator="equal">
      <formula>"Muito Baixo"</formula>
    </cfRule>
    <cfRule type="cellIs" dxfId="123" priority="1853" operator="equal">
      <formula>"Baixo"</formula>
    </cfRule>
    <cfRule type="cellIs" dxfId="122" priority="1854" operator="equal">
      <formula>"Médio"</formula>
    </cfRule>
    <cfRule type="cellIs" dxfId="121" priority="1855" operator="equal">
      <formula>"Alto"</formula>
    </cfRule>
    <cfRule type="cellIs" dxfId="120" priority="1856" operator="equal">
      <formula>"Muito Alto"</formula>
    </cfRule>
  </conditionalFormatting>
  <conditionalFormatting sqref="AC13:AD13">
    <cfRule type="cellIs" dxfId="119" priority="1897" operator="equal">
      <formula>"Alta"</formula>
    </cfRule>
    <cfRule type="cellIs" dxfId="118" priority="1898" operator="equal">
      <formula>"Média"</formula>
    </cfRule>
    <cfRule type="cellIs" dxfId="117" priority="1899" operator="equal">
      <formula>"Baixa"</formula>
    </cfRule>
    <cfRule type="cellIs" dxfId="116" priority="1900" operator="equal">
      <formula>"Muito Baixo"</formula>
    </cfRule>
    <cfRule type="cellIs" dxfId="115" priority="1901" operator="equal">
      <formula>"Baixo"</formula>
    </cfRule>
    <cfRule type="cellIs" dxfId="114" priority="1902" operator="equal">
      <formula>"Médio"</formula>
    </cfRule>
    <cfRule type="cellIs" dxfId="113" priority="1903" operator="equal">
      <formula>"Alto"</formula>
    </cfRule>
    <cfRule type="cellIs" dxfId="112" priority="1904" operator="equal">
      <formula>"Muito Alto"</formula>
    </cfRule>
  </conditionalFormatting>
  <conditionalFormatting sqref="AC13:AD13">
    <cfRule type="cellIs" dxfId="111" priority="1905" operator="equal">
      <formula>5</formula>
    </cfRule>
    <cfRule type="cellIs" dxfId="110" priority="1906" operator="equal">
      <formula>4</formula>
    </cfRule>
    <cfRule type="cellIs" dxfId="109" priority="1907" operator="equal">
      <formula>3</formula>
    </cfRule>
    <cfRule type="cellIs" dxfId="108" priority="1908" operator="equal">
      <formula>2</formula>
    </cfRule>
    <cfRule type="cellIs" dxfId="107" priority="1909" operator="equal">
      <formula>1</formula>
    </cfRule>
  </conditionalFormatting>
  <conditionalFormatting sqref="AC12:AD12">
    <cfRule type="cellIs" dxfId="106" priority="1910" operator="equal">
      <formula>"Alta"</formula>
    </cfRule>
    <cfRule type="cellIs" dxfId="105" priority="1911" operator="equal">
      <formula>"Média"</formula>
    </cfRule>
    <cfRule type="cellIs" dxfId="104" priority="1912" operator="equal">
      <formula>"Baixa"</formula>
    </cfRule>
    <cfRule type="cellIs" dxfId="103" priority="1913" operator="equal">
      <formula>"Muito Baixo"</formula>
    </cfRule>
    <cfRule type="cellIs" dxfId="102" priority="1914" operator="equal">
      <formula>"Baixo"</formula>
    </cfRule>
    <cfRule type="cellIs" dxfId="101" priority="1915" operator="equal">
      <formula>"Médio"</formula>
    </cfRule>
    <cfRule type="cellIs" dxfId="100" priority="1916" operator="equal">
      <formula>"Alto"</formula>
    </cfRule>
    <cfRule type="cellIs" dxfId="99" priority="1917" operator="equal">
      <formula>"Muito Alto"</formula>
    </cfRule>
  </conditionalFormatting>
  <conditionalFormatting sqref="AC12:AD12">
    <cfRule type="cellIs" dxfId="98" priority="1918" operator="equal">
      <formula>5</formula>
    </cfRule>
    <cfRule type="cellIs" dxfId="97" priority="1919" operator="equal">
      <formula>4</formula>
    </cfRule>
    <cfRule type="cellIs" dxfId="96" priority="1920" operator="equal">
      <formula>3</formula>
    </cfRule>
    <cfRule type="cellIs" dxfId="95" priority="1921" operator="equal">
      <formula>2</formula>
    </cfRule>
    <cfRule type="cellIs" dxfId="94" priority="1922" operator="equal">
      <formula>1</formula>
    </cfRule>
  </conditionalFormatting>
  <conditionalFormatting sqref="AM6:AN6">
    <cfRule type="cellIs" dxfId="93" priority="1923" operator="notEqual">
      <formula>SUM(AM7:AM22)</formula>
    </cfRule>
  </conditionalFormatting>
  <conditionalFormatting sqref="AN6">
    <cfRule type="cellIs" dxfId="92" priority="1924" operator="notEqual">
      <formula>SUM(AN7:AN22)</formula>
    </cfRule>
  </conditionalFormatting>
  <conditionalFormatting sqref="AN6">
    <cfRule type="cellIs" dxfId="91" priority="1925" operator="notEqual">
      <formula>SUM(AN7:AN22)</formula>
    </cfRule>
  </conditionalFormatting>
  <conditionalFormatting sqref="AH18:AH20">
    <cfRule type="cellIs" dxfId="90" priority="1926" operator="equal">
      <formula>"Alta"</formula>
    </cfRule>
    <cfRule type="cellIs" dxfId="89" priority="1927" operator="equal">
      <formula>"Média"</formula>
    </cfRule>
    <cfRule type="cellIs" dxfId="88" priority="1928" operator="equal">
      <formula>"Baixa"</formula>
    </cfRule>
    <cfRule type="cellIs" dxfId="87" priority="1929" operator="equal">
      <formula>"Muito Baixo"</formula>
    </cfRule>
    <cfRule type="cellIs" dxfId="86" priority="1930" operator="equal">
      <formula>"Baixo"</formula>
    </cfRule>
    <cfRule type="cellIs" dxfId="85" priority="1931" operator="equal">
      <formula>"Médio"</formula>
    </cfRule>
    <cfRule type="cellIs" dxfId="84" priority="1932" operator="equal">
      <formula>"Alto"</formula>
    </cfRule>
    <cfRule type="cellIs" dxfId="83" priority="1933" operator="equal">
      <formula>"Muito Alto"</formula>
    </cfRule>
  </conditionalFormatting>
  <conditionalFormatting sqref="AE18:AE20">
    <cfRule type="cellIs" dxfId="82" priority="1934" operator="equal">
      <formula>"Alta"</formula>
    </cfRule>
    <cfRule type="cellIs" dxfId="81" priority="1935" operator="equal">
      <formula>"Média"</formula>
    </cfRule>
    <cfRule type="cellIs" dxfId="80" priority="1936" operator="equal">
      <formula>"Baixa"</formula>
    </cfRule>
    <cfRule type="cellIs" dxfId="79" priority="1937" operator="equal">
      <formula>"Muito Baixo"</formula>
    </cfRule>
    <cfRule type="cellIs" dxfId="78" priority="1938" operator="equal">
      <formula>"Baixo"</formula>
    </cfRule>
    <cfRule type="cellIs" dxfId="77" priority="1939" operator="equal">
      <formula>"Médio"</formula>
    </cfRule>
    <cfRule type="cellIs" dxfId="76" priority="1940" operator="equal">
      <formula>"Alto"</formula>
    </cfRule>
    <cfRule type="cellIs" dxfId="75" priority="1941" operator="equal">
      <formula>"Muito Alto"</formula>
    </cfRule>
  </conditionalFormatting>
  <conditionalFormatting sqref="AJ18:AJ20">
    <cfRule type="cellIs" dxfId="74" priority="1942" operator="equal">
      <formula>"Alta"</formula>
    </cfRule>
    <cfRule type="cellIs" dxfId="73" priority="1943" operator="equal">
      <formula>"Média"</formula>
    </cfRule>
    <cfRule type="cellIs" dxfId="72" priority="1944" operator="equal">
      <formula>"Baixa"</formula>
    </cfRule>
    <cfRule type="cellIs" dxfId="71" priority="1945" operator="equal">
      <formula>"Muito Baixo"</formula>
    </cfRule>
    <cfRule type="cellIs" dxfId="70" priority="1946" operator="equal">
      <formula>"Baixo"</formula>
    </cfRule>
    <cfRule type="cellIs" dxfId="69" priority="1947" operator="equal">
      <formula>"Médio"</formula>
    </cfRule>
    <cfRule type="cellIs" dxfId="68" priority="1948" operator="equal">
      <formula>"Alto"</formula>
    </cfRule>
    <cfRule type="cellIs" dxfId="67" priority="1949" operator="equal">
      <formula>"Muito Alto"</formula>
    </cfRule>
  </conditionalFormatting>
  <conditionalFormatting sqref="AC18:AD20">
    <cfRule type="cellIs" dxfId="66" priority="1950" operator="equal">
      <formula>"Alta"</formula>
    </cfRule>
    <cfRule type="cellIs" dxfId="65" priority="1951" operator="equal">
      <formula>"Média"</formula>
    </cfRule>
    <cfRule type="cellIs" dxfId="64" priority="1952" operator="equal">
      <formula>"Baixa"</formula>
    </cfRule>
    <cfRule type="cellIs" dxfId="63" priority="1953" operator="equal">
      <formula>"Muito Baixo"</formula>
    </cfRule>
    <cfRule type="cellIs" dxfId="62" priority="1954" operator="equal">
      <formula>"Baixo"</formula>
    </cfRule>
    <cfRule type="cellIs" dxfId="61" priority="1955" operator="equal">
      <formula>"Médio"</formula>
    </cfRule>
    <cfRule type="cellIs" dxfId="60" priority="1956" operator="equal">
      <formula>"Alto"</formula>
    </cfRule>
    <cfRule type="cellIs" dxfId="59" priority="1957" operator="equal">
      <formula>"Muito Alto"</formula>
    </cfRule>
  </conditionalFormatting>
  <conditionalFormatting sqref="AC18:AD20">
    <cfRule type="cellIs" dxfId="58" priority="1958" operator="equal">
      <formula>5</formula>
    </cfRule>
    <cfRule type="cellIs" dxfId="57" priority="1959" operator="equal">
      <formula>4</formula>
    </cfRule>
    <cfRule type="cellIs" dxfId="56" priority="1960" operator="equal">
      <formula>3</formula>
    </cfRule>
    <cfRule type="cellIs" dxfId="55" priority="1961" operator="equal">
      <formula>2</formula>
    </cfRule>
    <cfRule type="cellIs" dxfId="54" priority="1962" operator="equal">
      <formula>1</formula>
    </cfRule>
  </conditionalFormatting>
  <conditionalFormatting sqref="AH15:AH17">
    <cfRule type="cellIs" dxfId="53" priority="1963" operator="equal">
      <formula>"Alta"</formula>
    </cfRule>
    <cfRule type="cellIs" dxfId="52" priority="1964" operator="equal">
      <formula>"Média"</formula>
    </cfRule>
    <cfRule type="cellIs" dxfId="51" priority="1965" operator="equal">
      <formula>"Baixa"</formula>
    </cfRule>
    <cfRule type="cellIs" dxfId="50" priority="1966" operator="equal">
      <formula>"Muito Baixo"</formula>
    </cfRule>
    <cfRule type="cellIs" dxfId="49" priority="1967" operator="equal">
      <formula>"Baixo"</formula>
    </cfRule>
    <cfRule type="cellIs" dxfId="48" priority="1968" operator="equal">
      <formula>"Médio"</formula>
    </cfRule>
    <cfRule type="cellIs" dxfId="47" priority="1969" operator="equal">
      <formula>"Alto"</formula>
    </cfRule>
    <cfRule type="cellIs" dxfId="46" priority="1970" operator="equal">
      <formula>"Muito Alto"</formula>
    </cfRule>
  </conditionalFormatting>
  <conditionalFormatting sqref="AE15">
    <cfRule type="cellIs" dxfId="45" priority="1971" operator="equal">
      <formula>"Alta"</formula>
    </cfRule>
    <cfRule type="cellIs" dxfId="44" priority="1972" operator="equal">
      <formula>"Média"</formula>
    </cfRule>
    <cfRule type="cellIs" dxfId="43" priority="1973" operator="equal">
      <formula>"Baixa"</formula>
    </cfRule>
    <cfRule type="cellIs" dxfId="42" priority="1974" operator="equal">
      <formula>"Muito Baixo"</formula>
    </cfRule>
    <cfRule type="cellIs" dxfId="41" priority="1975" operator="equal">
      <formula>"Baixo"</formula>
    </cfRule>
    <cfRule type="cellIs" dxfId="40" priority="1976" operator="equal">
      <formula>"Médio"</formula>
    </cfRule>
    <cfRule type="cellIs" dxfId="39" priority="1977" operator="equal">
      <formula>"Alto"</formula>
    </cfRule>
    <cfRule type="cellIs" dxfId="38" priority="1978" operator="equal">
      <formula>"Muito Alto"</formula>
    </cfRule>
  </conditionalFormatting>
  <conditionalFormatting sqref="AJ15:AJ17">
    <cfRule type="cellIs" dxfId="37" priority="1979" operator="equal">
      <formula>"Alta"</formula>
    </cfRule>
    <cfRule type="cellIs" dxfId="36" priority="1980" operator="equal">
      <formula>"Média"</formula>
    </cfRule>
    <cfRule type="cellIs" dxfId="35" priority="1981" operator="equal">
      <formula>"Baixa"</formula>
    </cfRule>
    <cfRule type="cellIs" dxfId="34" priority="1982" operator="equal">
      <formula>"Muito Baixo"</formula>
    </cfRule>
    <cfRule type="cellIs" dxfId="33" priority="1983" operator="equal">
      <formula>"Baixo"</formula>
    </cfRule>
    <cfRule type="cellIs" dxfId="32" priority="1984" operator="equal">
      <formula>"Médio"</formula>
    </cfRule>
    <cfRule type="cellIs" dxfId="31" priority="1985" operator="equal">
      <formula>"Alto"</formula>
    </cfRule>
    <cfRule type="cellIs" dxfId="30" priority="1986" operator="equal">
      <formula>"Muito Alto"</formula>
    </cfRule>
  </conditionalFormatting>
  <conditionalFormatting sqref="AC15:AD15">
    <cfRule type="cellIs" dxfId="29" priority="1987" operator="equal">
      <formula>"Alta"</formula>
    </cfRule>
    <cfRule type="cellIs" dxfId="28" priority="1988" operator="equal">
      <formula>"Média"</formula>
    </cfRule>
    <cfRule type="cellIs" dxfId="27" priority="1989" operator="equal">
      <formula>"Baixa"</formula>
    </cfRule>
    <cfRule type="cellIs" dxfId="26" priority="1990" operator="equal">
      <formula>"Muito Baixo"</formula>
    </cfRule>
    <cfRule type="cellIs" dxfId="25" priority="1991" operator="equal">
      <formula>"Baixo"</formula>
    </cfRule>
    <cfRule type="cellIs" dxfId="24" priority="1992" operator="equal">
      <formula>"Médio"</formula>
    </cfRule>
    <cfRule type="cellIs" dxfId="23" priority="1993" operator="equal">
      <formula>"Alto"</formula>
    </cfRule>
    <cfRule type="cellIs" dxfId="22" priority="1994" operator="equal">
      <formula>"Muito Alto"</formula>
    </cfRule>
  </conditionalFormatting>
  <conditionalFormatting sqref="AC15:AD15">
    <cfRule type="cellIs" dxfId="21" priority="1995" operator="equal">
      <formula>5</formula>
    </cfRule>
    <cfRule type="cellIs" dxfId="20" priority="1996" operator="equal">
      <formula>4</formula>
    </cfRule>
    <cfRule type="cellIs" dxfId="19" priority="1997" operator="equal">
      <formula>3</formula>
    </cfRule>
    <cfRule type="cellIs" dxfId="18" priority="1998" operator="equal">
      <formula>2</formula>
    </cfRule>
    <cfRule type="cellIs" dxfId="17" priority="1999" operator="equal">
      <formula>1</formula>
    </cfRule>
  </conditionalFormatting>
  <conditionalFormatting sqref="R15:R17">
    <cfRule type="cellIs" dxfId="16" priority="2000" operator="equal">
      <formula>"Alta"</formula>
    </cfRule>
    <cfRule type="cellIs" dxfId="15" priority="2001" operator="equal">
      <formula>"Média"</formula>
    </cfRule>
    <cfRule type="cellIs" dxfId="14" priority="2002" operator="equal">
      <formula>"Baixa"</formula>
    </cfRule>
    <cfRule type="cellIs" dxfId="13" priority="2003" operator="equal">
      <formula>"Muito Baixo"</formula>
    </cfRule>
    <cfRule type="cellIs" dxfId="12" priority="2004" operator="equal">
      <formula>"Baixo"</formula>
    </cfRule>
    <cfRule type="cellIs" dxfId="11" priority="2005" operator="equal">
      <formula>"Médio"</formula>
    </cfRule>
    <cfRule type="cellIs" dxfId="10" priority="2006" operator="equal">
      <formula>"Alto"</formula>
    </cfRule>
    <cfRule type="cellIs" dxfId="9" priority="2007" operator="equal">
      <formula>"Muito Alto"</formula>
    </cfRule>
  </conditionalFormatting>
  <conditionalFormatting sqref="S15:S16">
    <cfRule type="cellIs" dxfId="8" priority="2008" operator="equal">
      <formula>"Alta"</formula>
    </cfRule>
    <cfRule type="cellIs" dxfId="7" priority="2009" operator="equal">
      <formula>"Média"</formula>
    </cfRule>
    <cfRule type="cellIs" dxfId="6" priority="2010" operator="equal">
      <formula>"Baixa"</formula>
    </cfRule>
    <cfRule type="cellIs" dxfId="5" priority="2011" operator="equal">
      <formula>"Muito Baixo"</formula>
    </cfRule>
    <cfRule type="cellIs" dxfId="4" priority="2012" operator="equal">
      <formula>"Baixo"</formula>
    </cfRule>
    <cfRule type="cellIs" dxfId="3" priority="2013" operator="equal">
      <formula>"Médio"</formula>
    </cfRule>
    <cfRule type="cellIs" dxfId="2" priority="2014" operator="equal">
      <formula>"Alto"</formula>
    </cfRule>
    <cfRule type="cellIs" dxfId="1" priority="2015" operator="equal">
      <formula>"Muito Alto"</formula>
    </cfRule>
  </conditionalFormatting>
  <dataValidations count="3">
    <dataValidation type="list" allowBlank="1" showInputMessage="1" showErrorMessage="1" sqref="AG12:AG13 AG15:AG22 AG24:AG40 AG7:AG10" xr:uid="{00000000-0002-0000-0000-000000000000}">
      <formula1>"SIM,NÃO"</formula1>
      <formula2>0</formula2>
    </dataValidation>
    <dataValidation type="list" allowBlank="1" showInputMessage="1" showErrorMessage="1" sqref="AC12:AD13 AC15:AD15 AC18:AD22 AC24:AD40 AC7:AD10" xr:uid="{00000000-0002-0000-0000-000001000000}">
      <formula1>"1,2,3,4,5"</formula1>
      <formula2>0</formula2>
    </dataValidation>
    <dataValidation allowBlank="1" showInputMessage="1" showErrorMessage="1" sqref="AH12:AH13 AH15:AH22 AH24:AH40 AH7:AH10" xr:uid="{00000000-0002-0000-0000-000002000000}">
      <formula1>0</formula1>
      <formula2>0</formula2>
    </dataValidation>
  </dataValidations>
  <hyperlinks>
    <hyperlink ref="A6" r:id="rId1" xr:uid="{00000000-0004-0000-0000-000000000000}"/>
    <hyperlink ref="A6:V6" r:id="rId2" display="RISCOS E CONTROLES NO SISTEMA GRC (LINK PARA EXTRAÇÃO)" xr:uid="{CFB93E18-7E05-43F1-8FAC-CB5E43DA4196}"/>
  </hyperlinks>
  <pageMargins left="0.23611111111111099" right="0.23611111111111099" top="0.74791666666666701" bottom="0.74791666666666701" header="0.31527777777777799" footer="0.31527777777777799"/>
  <pageSetup paperSize="9" firstPageNumber="0" fitToHeight="0" orientation="landscape" horizontalDpi="300" verticalDpi="300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Empregados_AUX!$A$2:$A$100</xm:f>
          </x14:formula1>
          <x14:formula2>
            <xm:f>0</xm:f>
          </x14:formula2>
          <xm:sqref>AK3 AK5 AK12:AK13 AK15:AK22 AK24:AK40 AK7:AK10</xm:sqref>
        </x14:dataValidation>
        <x14:dataValidation type="list" allowBlank="1" showInputMessage="1" showErrorMessage="1" xr:uid="{00000000-0002-0000-0000-000004000000}">
          <x14:formula1>
            <xm:f>Entregas_AUX!$C$2:$C$4</xm:f>
          </x14:formula1>
          <x14:formula2>
            <xm:f>0</xm:f>
          </x14:formula2>
          <xm:sqref>AQ3 AQ5 AQ12:AQ13 AQ15:AQ22 AQ24:AQ40 AQ7:AQ10</xm:sqref>
        </x14:dataValidation>
        <x14:dataValidation type="list" allowBlank="1" showInputMessage="1" showErrorMessage="1" xr:uid="{00000000-0002-0000-0000-000005000000}">
          <x14:formula1>
            <xm:f>Entregas_AUX!$A$2:$A$60</xm:f>
          </x14:formula1>
          <x14:formula2>
            <xm:f>0</xm:f>
          </x14:formula2>
          <xm:sqref>AO3 AO5 AO12:AO13 AO15:AO22 AO24:AO40 AO7:AO10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W27"/>
  <sheetViews>
    <sheetView zoomScaleNormal="100" workbookViewId="0">
      <selection activeCell="C3" sqref="C3"/>
    </sheetView>
  </sheetViews>
  <sheetFormatPr defaultRowHeight="12.75"/>
  <cols>
    <col min="1" max="1" width="6.140625" customWidth="1"/>
    <col min="2" max="2" width="7.7109375" customWidth="1"/>
    <col min="3" max="3" width="6.5703125" customWidth="1"/>
    <col min="4" max="4" width="47.140625" customWidth="1"/>
    <col min="5" max="5" width="86.7109375" customWidth="1"/>
    <col min="6" max="6" width="7.5703125" customWidth="1"/>
    <col min="7" max="7" width="26.5703125" customWidth="1"/>
    <col min="8" max="23" width="8" customWidth="1"/>
    <col min="24" max="1025" width="14.42578125" customWidth="1"/>
  </cols>
  <sheetData>
    <row r="1" spans="1:23" ht="18.75">
      <c r="B1" s="28" t="s">
        <v>76</v>
      </c>
      <c r="C1" s="28"/>
      <c r="D1" s="28"/>
      <c r="E1" s="29"/>
      <c r="F1" s="29"/>
      <c r="G1" s="30"/>
      <c r="H1" s="30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5">
      <c r="B2" s="32" t="s">
        <v>77</v>
      </c>
      <c r="C2" s="33"/>
      <c r="D2" s="87" t="e">
        <f>'[2]aaaa-000 matriz de riscos v'!#REF!</f>
        <v>#REF!</v>
      </c>
      <c r="E2" s="87"/>
      <c r="F2" s="87"/>
      <c r="G2" s="87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>
      <c r="A3" s="2"/>
      <c r="B3" s="88"/>
      <c r="C3" s="88"/>
      <c r="D3" s="88"/>
      <c r="E3" s="34"/>
      <c r="F3" s="35"/>
      <c r="G3" s="36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>
      <c r="A4" s="37"/>
      <c r="B4" s="88"/>
      <c r="C4" s="88"/>
      <c r="D4" s="88"/>
      <c r="E4" s="38"/>
      <c r="F4" s="39"/>
      <c r="G4" s="40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ht="24">
      <c r="A5" s="41"/>
      <c r="B5" s="42"/>
      <c r="C5" s="43"/>
      <c r="D5" s="44"/>
      <c r="E5" s="45" t="s">
        <v>78</v>
      </c>
      <c r="F5" s="46" t="s">
        <v>79</v>
      </c>
      <c r="G5" s="47" t="s">
        <v>80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130.5" customHeight="1">
      <c r="A6" s="48" t="e">
        <f>IF('[2]aaaa-000 matriz de riscos v'!#REF!="","",'[2]aaaa-000 matriz de riscos v'!#REF!)</f>
        <v>#REF!</v>
      </c>
      <c r="B6" s="48" t="e">
        <f>IF('[2]aaaa-000 matriz de riscos v'!#REF!="","",'[2]aaaa-000 matriz de riscos v'!#REF!)</f>
        <v>#REF!</v>
      </c>
      <c r="C6" s="48" t="e">
        <f>IF('[2]aaaa-000 matriz de riscos v'!#REF!="","",'[2]aaaa-000 matriz de riscos v'!#REF!)</f>
        <v>#REF!</v>
      </c>
      <c r="D6" s="49" t="e">
        <f>IF('[2]aaaa-000 matriz de riscos v'!#REF!="","",'[2]aaaa-000 matriz de riscos v'!#REF!)</f>
        <v>#REF!</v>
      </c>
      <c r="E6" s="49" t="e">
        <f>IF('[2]aaaa-000 matriz de riscos v'!#REF!="","",'[2]aaaa-000 matriz de riscos v'!#REF!)</f>
        <v>#REF!</v>
      </c>
      <c r="F6" s="50" t="e">
        <f>IF('[2]aaaa-000 matriz de riscos v'!#REF!="","",'[2]aaaa-000 matriz de riscos v'!#REF!)</f>
        <v>#REF!</v>
      </c>
      <c r="G6" s="49" t="e">
        <f>IF('[2]aaaa-000 matriz de riscos v'!#REF!="","",'[2]aaaa-000 matriz de riscos v'!#REF!)</f>
        <v>#REF!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45" customHeight="1">
      <c r="A7" s="48" t="e">
        <f>IF('[1]AAAA-000 Matriz de Riscos - AUD'!A30="","",'[1]AAAA-000 Matriz de Riscos - AUD'!A30)</f>
        <v>#REF!</v>
      </c>
      <c r="B7" s="48" t="e">
        <f>IF('[1]AAAA-000 Matriz de Riscos - AUD'!B30="","",'[1]AAAA-000 Matriz de Riscos - AUD'!B30)</f>
        <v>#REF!</v>
      </c>
      <c r="C7" s="48" t="e">
        <f>IF('[1]AAAA-000 Matriz de Riscos - AUD'!C30="","",'[1]AAAA-000 Matriz de Riscos - AUD'!C30)</f>
        <v>#REF!</v>
      </c>
      <c r="D7" s="49" t="e">
        <f>IF('[1]AAAA-000 Matriz de Riscos - AUD'!D30="","",'[1]AAAA-000 Matriz de Riscos - AUD'!D30)</f>
        <v>#REF!</v>
      </c>
      <c r="E7" s="49" t="e">
        <f>IF('[1]AAAA-000 Matriz de Riscos - AUD'!E30="","",'[1]AAAA-000 Matriz de Riscos - AUD'!E30)</f>
        <v>#REF!</v>
      </c>
      <c r="F7" s="50" t="e">
        <f>IF('[1]AAAA-000 Matriz de Riscos - AUD'!F30="","",'[1]AAAA-000 Matriz de Riscos - AUD'!F30)</f>
        <v>#REF!</v>
      </c>
      <c r="G7" s="49" t="e">
        <f>IF('[1]AAAA-000 Matriz de Riscos - AUD'!G30="","",'[1]AAAA-000 Matriz de Riscos - AUD'!G30)</f>
        <v>#REF!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ht="45" customHeight="1">
      <c r="A8" s="48" t="e">
        <f>IF('[1]AAAA-000 Matriz de Riscos - AUD'!A31="","",'[1]AAAA-000 Matriz de Riscos - AUD'!A31)</f>
        <v>#REF!</v>
      </c>
      <c r="B8" s="48" t="e">
        <f>IF('[1]AAAA-000 Matriz de Riscos - AUD'!B31="","",'[1]AAAA-000 Matriz de Riscos - AUD'!B31)</f>
        <v>#REF!</v>
      </c>
      <c r="C8" s="48" t="e">
        <f>IF('[1]AAAA-000 Matriz de Riscos - AUD'!C31="","",'[1]AAAA-000 Matriz de Riscos - AUD'!C31)</f>
        <v>#REF!</v>
      </c>
      <c r="D8" s="49" t="e">
        <f>IF('[1]AAAA-000 Matriz de Riscos - AUD'!D31="","",'[1]AAAA-000 Matriz de Riscos - AUD'!D31)</f>
        <v>#REF!</v>
      </c>
      <c r="E8" s="49" t="e">
        <f>IF('[1]AAAA-000 Matriz de Riscos - AUD'!E31="","",'[1]AAAA-000 Matriz de Riscos - AUD'!E31)</f>
        <v>#REF!</v>
      </c>
      <c r="F8" s="50" t="e">
        <f>IF('[1]AAAA-000 Matriz de Riscos - AUD'!F31="","",'[1]AAAA-000 Matriz de Riscos - AUD'!F31)</f>
        <v>#REF!</v>
      </c>
      <c r="G8" s="49" t="e">
        <f>IF('[1]AAAA-000 Matriz de Riscos - AUD'!G31="","",'[1]AAAA-000 Matriz de Riscos - AUD'!G31)</f>
        <v>#REF!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ht="222" customHeight="1">
      <c r="A9" s="48" t="e">
        <f>IF('[1]AAAA-000 Matriz de Riscos - AUD'!A32="","",'[1]AAAA-000 Matriz de Riscos - AUD'!A32)</f>
        <v>#REF!</v>
      </c>
      <c r="B9" s="48" t="e">
        <f>IF('[1]AAAA-000 Matriz de Riscos - AUD'!B32="","",'[1]AAAA-000 Matriz de Riscos - AUD'!B32)</f>
        <v>#REF!</v>
      </c>
      <c r="C9" s="48" t="e">
        <f>IF('[1]AAAA-000 Matriz de Riscos - AUD'!C32="","",'[1]AAAA-000 Matriz de Riscos - AUD'!C32)</f>
        <v>#REF!</v>
      </c>
      <c r="D9" s="49" t="e">
        <f>IF('[1]AAAA-000 Matriz de Riscos - AUD'!D32="","",'[1]AAAA-000 Matriz de Riscos - AUD'!D32)</f>
        <v>#REF!</v>
      </c>
      <c r="E9" s="49" t="e">
        <f>IF('[1]AAAA-000 Matriz de Riscos - AUD'!E32="","",'[1]AAAA-000 Matriz de Riscos - AUD'!E32)</f>
        <v>#REF!</v>
      </c>
      <c r="F9" s="50" t="e">
        <f>IF('[1]AAAA-000 Matriz de Riscos - AUD'!F32="","",'[1]AAAA-000 Matriz de Riscos - AUD'!F32)</f>
        <v>#REF!</v>
      </c>
      <c r="G9" s="49" t="e">
        <f>IF('[1]AAAA-000 Matriz de Riscos - AUD'!G32="","",'[1]AAAA-000 Matriz de Riscos - AUD'!G32)</f>
        <v>#REF!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ht="167.25" customHeight="1">
      <c r="A10" s="48" t="e">
        <f>IF('[1]AAAA-000 Matriz de Riscos - AUD'!A33="","",'[1]AAAA-000 Matriz de Riscos - AUD'!A33)</f>
        <v>#REF!</v>
      </c>
      <c r="B10" s="48" t="e">
        <f>IF('[1]AAAA-000 Matriz de Riscos - AUD'!B33="","",'[1]AAAA-000 Matriz de Riscos - AUD'!B33)</f>
        <v>#REF!</v>
      </c>
      <c r="C10" s="48" t="e">
        <f>IF('[1]AAAA-000 Matriz de Riscos - AUD'!C33="","",'[1]AAAA-000 Matriz de Riscos - AUD'!C33)</f>
        <v>#REF!</v>
      </c>
      <c r="D10" s="49" t="e">
        <f>IF('[1]AAAA-000 Matriz de Riscos - AUD'!D33="","",'[1]AAAA-000 Matriz de Riscos - AUD'!D33)</f>
        <v>#REF!</v>
      </c>
      <c r="E10" s="49" t="e">
        <f>IF('[1]AAAA-000 Matriz de Riscos - AUD'!E33="","",'[1]AAAA-000 Matriz de Riscos - AUD'!E33)</f>
        <v>#REF!</v>
      </c>
      <c r="F10" s="50" t="e">
        <f>IF('[1]AAAA-000 Matriz de Riscos - AUD'!F33="","",'[1]AAAA-000 Matriz de Riscos - AUD'!F33)</f>
        <v>#REF!</v>
      </c>
      <c r="G10" s="49" t="e">
        <f>IF('[1]AAAA-000 Matriz de Riscos - AUD'!G33="","",'[1]AAAA-000 Matriz de Riscos - AUD'!G33)</f>
        <v>#REF!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ht="157.5" customHeight="1">
      <c r="A11" s="48" t="e">
        <f>IF('[1]AAAA-000 Matriz de Riscos - AUD'!A34="","",'[1]AAAA-000 Matriz de Riscos - AUD'!A34)</f>
        <v>#REF!</v>
      </c>
      <c r="B11" s="48" t="e">
        <f>IF('[1]AAAA-000 Matriz de Riscos - AUD'!B34="","",'[1]AAAA-000 Matriz de Riscos - AUD'!B34)</f>
        <v>#REF!</v>
      </c>
      <c r="C11" s="48" t="e">
        <f>IF('[1]AAAA-000 Matriz de Riscos - AUD'!C34="","",'[1]AAAA-000 Matriz de Riscos - AUD'!C34)</f>
        <v>#REF!</v>
      </c>
      <c r="D11" s="49" t="e">
        <f>IF('[1]AAAA-000 Matriz de Riscos - AUD'!D34="","",'[1]AAAA-000 Matriz de Riscos - AUD'!D34)</f>
        <v>#REF!</v>
      </c>
      <c r="E11" s="49" t="e">
        <f>IF('[1]AAAA-000 Matriz de Riscos - AUD'!E34="","",'[1]AAAA-000 Matriz de Riscos - AUD'!E34)</f>
        <v>#REF!</v>
      </c>
      <c r="F11" s="50" t="e">
        <f>IF('[1]AAAA-000 Matriz de Riscos - AUD'!F34="","",'[1]AAAA-000 Matriz de Riscos - AUD'!F34)</f>
        <v>#REF!</v>
      </c>
      <c r="G11" s="49" t="e">
        <f>IF('[1]AAAA-000 Matriz de Riscos - AUD'!G34="","",'[1]AAAA-000 Matriz de Riscos - AUD'!G34)</f>
        <v>#REF!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 ht="174.75" customHeight="1">
      <c r="A12" s="48" t="e">
        <f>IF('[1]AAAA-000 Matriz de Riscos - AUD'!A35="","",'[1]AAAA-000 Matriz de Riscos - AUD'!A35)</f>
        <v>#REF!</v>
      </c>
      <c r="B12" s="48" t="e">
        <f>IF('[1]AAAA-000 Matriz de Riscos - AUD'!B35="","",'[1]AAAA-000 Matriz de Riscos - AUD'!B35)</f>
        <v>#REF!</v>
      </c>
      <c r="C12" s="48" t="e">
        <f>IF('[1]AAAA-000 Matriz de Riscos - AUD'!C35="","",'[1]AAAA-000 Matriz de Riscos - AUD'!C35)</f>
        <v>#REF!</v>
      </c>
      <c r="D12" s="49" t="e">
        <f>IF('[1]AAAA-000 Matriz de Riscos - AUD'!D35="","",'[1]AAAA-000 Matriz de Riscos - AUD'!D35)</f>
        <v>#REF!</v>
      </c>
      <c r="E12" s="49" t="e">
        <f>IF('[1]AAAA-000 Matriz de Riscos - AUD'!E35="","",'[1]AAAA-000 Matriz de Riscos - AUD'!E35)</f>
        <v>#REF!</v>
      </c>
      <c r="F12" s="50" t="e">
        <f>IF('[1]AAAA-000 Matriz de Riscos - AUD'!F35="","",'[1]AAAA-000 Matriz de Riscos - AUD'!F35)</f>
        <v>#REF!</v>
      </c>
      <c r="G12" s="49" t="e">
        <f>IF('[1]AAAA-000 Matriz de Riscos - AUD'!G35="","",'[1]AAAA-000 Matriz de Riscos - AUD'!G35)</f>
        <v>#REF!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>
      <c r="A13" s="48" t="e">
        <f>IF('[1]AAAA-000 Matriz de Riscos - AUD'!A36="","",'[1]AAAA-000 Matriz de Riscos - AUD'!A36)</f>
        <v>#REF!</v>
      </c>
      <c r="B13" s="48" t="e">
        <f>IF('[1]AAAA-000 Matriz de Riscos - AUD'!B36="","",'[1]AAAA-000 Matriz de Riscos - AUD'!B36)</f>
        <v>#REF!</v>
      </c>
      <c r="C13" s="48" t="e">
        <f>IF('[1]AAAA-000 Matriz de Riscos - AUD'!C36="","",'[1]AAAA-000 Matriz de Riscos - AUD'!C36)</f>
        <v>#REF!</v>
      </c>
      <c r="D13" s="49" t="e">
        <f>IF('[1]AAAA-000 Matriz de Riscos - AUD'!D36="","",'[1]AAAA-000 Matriz de Riscos - AUD'!D36)</f>
        <v>#REF!</v>
      </c>
      <c r="E13" s="49" t="e">
        <f>IF('[1]AAAA-000 Matriz de Riscos - AUD'!E36="","",'[1]AAAA-000 Matriz de Riscos - AUD'!E36)</f>
        <v>#REF!</v>
      </c>
      <c r="F13" s="50" t="e">
        <f>IF('[1]AAAA-000 Matriz de Riscos - AUD'!F36="","",'[1]AAAA-000 Matriz de Riscos - AUD'!F36)</f>
        <v>#REF!</v>
      </c>
      <c r="G13" s="49" t="e">
        <f>IF('[1]AAAA-000 Matriz de Riscos - AUD'!G36="","",'[1]AAAA-000 Matriz de Riscos - AUD'!G36)</f>
        <v>#REF!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3">
      <c r="A14" s="48" t="e">
        <f>IF('[1]AAAA-000 Matriz de Riscos - AUD'!A37="","",'[1]AAAA-000 Matriz de Riscos - AUD'!A37)</f>
        <v>#REF!</v>
      </c>
      <c r="B14" s="48" t="e">
        <f>IF('[1]AAAA-000 Matriz de Riscos - AUD'!B37="","",'[1]AAAA-000 Matriz de Riscos - AUD'!B37)</f>
        <v>#REF!</v>
      </c>
      <c r="C14" s="48" t="e">
        <f>IF('[1]AAAA-000 Matriz de Riscos - AUD'!C37="","",'[1]AAAA-000 Matriz de Riscos - AUD'!C37)</f>
        <v>#REF!</v>
      </c>
      <c r="D14" s="49" t="e">
        <f>IF('[1]AAAA-000 Matriz de Riscos - AUD'!D37="","",'[1]AAAA-000 Matriz de Riscos - AUD'!D37)</f>
        <v>#REF!</v>
      </c>
      <c r="E14" s="49" t="e">
        <f>IF('[1]AAAA-000 Matriz de Riscos - AUD'!E37="","",'[1]AAAA-000 Matriz de Riscos - AUD'!E37)</f>
        <v>#REF!</v>
      </c>
      <c r="F14" s="50" t="e">
        <f>IF('[1]AAAA-000 Matriz de Riscos - AUD'!F37="","",'[1]AAAA-000 Matriz de Riscos - AUD'!F37)</f>
        <v>#REF!</v>
      </c>
      <c r="G14" s="49" t="e">
        <f>IF('[1]AAAA-000 Matriz de Riscos - AUD'!G37="","",'[1]AAAA-000 Matriz de Riscos - AUD'!G37)</f>
        <v>#REF!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>
      <c r="A15" s="48" t="e">
        <f>IF('[1]AAAA-000 Matriz de Riscos - AUD'!A38="","",'[1]AAAA-000 Matriz de Riscos - AUD'!A38)</f>
        <v>#REF!</v>
      </c>
      <c r="B15" s="48" t="e">
        <f>IF('[1]AAAA-000 Matriz de Riscos - AUD'!B38="","",'[1]AAAA-000 Matriz de Riscos - AUD'!B38)</f>
        <v>#REF!</v>
      </c>
      <c r="C15" s="48" t="e">
        <f>IF('[1]AAAA-000 Matriz de Riscos - AUD'!C38="","",'[1]AAAA-000 Matriz de Riscos - AUD'!C38)</f>
        <v>#REF!</v>
      </c>
      <c r="D15" s="49" t="e">
        <f>IF('[1]AAAA-000 Matriz de Riscos - AUD'!D38="","",'[1]AAAA-000 Matriz de Riscos - AUD'!D38)</f>
        <v>#REF!</v>
      </c>
      <c r="E15" s="49" t="e">
        <f>IF('[1]AAAA-000 Matriz de Riscos - AUD'!E38="","",'[1]AAAA-000 Matriz de Riscos - AUD'!E38)</f>
        <v>#REF!</v>
      </c>
      <c r="F15" s="50" t="e">
        <f>IF('[1]AAAA-000 Matriz de Riscos - AUD'!F38="","",'[1]AAAA-000 Matriz de Riscos - AUD'!F38)</f>
        <v>#REF!</v>
      </c>
      <c r="G15" s="49" t="e">
        <f>IF('[1]AAAA-000 Matriz de Riscos - AUD'!G38="","",'[1]AAAA-000 Matriz de Riscos - AUD'!G38)</f>
        <v>#REF!</v>
      </c>
      <c r="H15" s="5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>
      <c r="A16" s="48" t="e">
        <f>IF('[2]aaaa-000 matriz de riscos v'!#REF!="","",'[2]aaaa-000 matriz de riscos v'!#REF!)</f>
        <v>#REF!</v>
      </c>
      <c r="B16" s="48" t="e">
        <f>IF('[2]aaaa-000 matriz de riscos v'!#REF!="","",'[2]aaaa-000 matriz de riscos v'!#REF!)</f>
        <v>#REF!</v>
      </c>
      <c r="C16" s="48" t="e">
        <f>IF('[2]aaaa-000 matriz de riscos v'!#REF!="","",'[2]aaaa-000 matriz de riscos v'!#REF!)</f>
        <v>#REF!</v>
      </c>
      <c r="D16" s="49" t="e">
        <f>IF('[2]aaaa-000 matriz de riscos v'!#REF!="","",'[2]aaaa-000 matriz de riscos v'!#REF!)</f>
        <v>#REF!</v>
      </c>
      <c r="E16" s="49" t="e">
        <f>IF('[2]aaaa-000 matriz de riscos v'!#REF!="","",'[2]aaaa-000 matriz de riscos v'!#REF!)</f>
        <v>#REF!</v>
      </c>
      <c r="F16" s="50" t="e">
        <f>IF('[2]aaaa-000 matriz de riscos v'!#REF!="","",'[2]aaaa-000 matriz de riscos v'!#REF!)</f>
        <v>#REF!</v>
      </c>
      <c r="G16" s="49" t="e">
        <f>IF('[2]aaaa-000 matriz de riscos v'!#REF!="","",'[2]aaaa-000 matriz de riscos v'!#REF!)</f>
        <v>#REF!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>
      <c r="A17" s="48" t="e">
        <f>IF('[2]aaaa-000 matriz de riscos v'!#REF!="","",'[2]aaaa-000 matriz de riscos v'!#REF!)</f>
        <v>#REF!</v>
      </c>
      <c r="B17" s="48" t="e">
        <f>IF('[2]aaaa-000 matriz de riscos v'!#REF!="","",'[2]aaaa-000 matriz de riscos v'!#REF!)</f>
        <v>#REF!</v>
      </c>
      <c r="C17" s="48" t="e">
        <f>IF('[2]aaaa-000 matriz de riscos v'!#REF!="","",'[2]aaaa-000 matriz de riscos v'!#REF!)</f>
        <v>#REF!</v>
      </c>
      <c r="D17" s="49" t="e">
        <f>IF('[2]aaaa-000 matriz de riscos v'!#REF!="","",'[2]aaaa-000 matriz de riscos v'!#REF!)</f>
        <v>#REF!</v>
      </c>
      <c r="E17" s="49" t="e">
        <f>IF('[2]aaaa-000 matriz de riscos v'!#REF!="","",'[2]aaaa-000 matriz de riscos v'!#REF!)</f>
        <v>#REF!</v>
      </c>
      <c r="F17" s="50" t="e">
        <f>IF('[2]aaaa-000 matriz de riscos v'!#REF!="","",'[2]aaaa-000 matriz de riscos v'!#REF!)</f>
        <v>#REF!</v>
      </c>
      <c r="G17" s="49" t="e">
        <f>IF('[2]aaaa-000 matriz de riscos v'!#REF!="","",'[2]aaaa-000 matriz de riscos v'!#REF!)</f>
        <v>#REF!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3">
      <c r="A18" s="48" t="e">
        <f>IF('[1]AAAA-000 Matriz de Riscos - AUD'!A72="","",'[1]AAAA-000 Matriz de Riscos - AUD'!A72)</f>
        <v>#REF!</v>
      </c>
      <c r="B18" s="48" t="e">
        <f>IF('[1]AAAA-000 Matriz de Riscos - AUD'!B72="","",'[1]AAAA-000 Matriz de Riscos - AUD'!B72)</f>
        <v>#REF!</v>
      </c>
      <c r="C18" s="48" t="e">
        <f>IF('[1]AAAA-000 Matriz de Riscos - AUD'!C72="","",'[1]AAAA-000 Matriz de Riscos - AUD'!C72)</f>
        <v>#REF!</v>
      </c>
      <c r="D18" s="49" t="e">
        <f>IF('[1]AAAA-000 Matriz de Riscos - AUD'!D72="","",'[1]AAAA-000 Matriz de Riscos - AUD'!D72)</f>
        <v>#REF!</v>
      </c>
      <c r="E18" s="49" t="e">
        <f>IF('[1]AAAA-000 Matriz de Riscos - AUD'!E72="","",'[1]AAAA-000 Matriz de Riscos - AUD'!E72)</f>
        <v>#REF!</v>
      </c>
      <c r="F18" s="50" t="e">
        <f>IF('[1]AAAA-000 Matriz de Riscos - AUD'!F72="","",'[1]AAAA-000 Matriz de Riscos - AUD'!F72)</f>
        <v>#REF!</v>
      </c>
      <c r="G18" s="49" t="e">
        <f>IF('[1]AAAA-000 Matriz de Riscos - AUD'!G72="","",'[1]AAAA-000 Matriz de Riscos - AUD'!G72)</f>
        <v>#REF!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>
      <c r="A19" s="48" t="e">
        <f>IF('[1]AAAA-000 Matriz de Riscos - AUD'!A73="","",'[1]AAAA-000 Matriz de Riscos - AUD'!A73)</f>
        <v>#REF!</v>
      </c>
      <c r="B19" s="48" t="e">
        <f>IF('[1]AAAA-000 Matriz de Riscos - AUD'!B73="","",'[1]AAAA-000 Matriz de Riscos - AUD'!B73)</f>
        <v>#REF!</v>
      </c>
      <c r="C19" s="48" t="e">
        <f>IF('[1]AAAA-000 Matriz de Riscos - AUD'!C73="","",'[1]AAAA-000 Matriz de Riscos - AUD'!C73)</f>
        <v>#REF!</v>
      </c>
      <c r="D19" s="49" t="e">
        <f>IF('[1]AAAA-000 Matriz de Riscos - AUD'!D73="","",'[1]AAAA-000 Matriz de Riscos - AUD'!D73)</f>
        <v>#REF!</v>
      </c>
      <c r="E19" s="49" t="e">
        <f>IF('[1]AAAA-000 Matriz de Riscos - AUD'!E73="","",'[1]AAAA-000 Matriz de Riscos - AUD'!E73)</f>
        <v>#REF!</v>
      </c>
      <c r="F19" s="50" t="e">
        <f>IF('[1]AAAA-000 Matriz de Riscos - AUD'!F73="","",'[1]AAAA-000 Matriz de Riscos - AUD'!F73)</f>
        <v>#REF!</v>
      </c>
      <c r="G19" s="49" t="e">
        <f>IF('[1]AAAA-000 Matriz de Riscos - AUD'!G73="","",'[1]AAAA-000 Matriz de Riscos - AUD'!G73)</f>
        <v>#REF!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1:23">
      <c r="A20" s="48" t="e">
        <f>IF('[2]aaaa-000 matriz de riscos v'!#REF!="","",'[2]aaaa-000 matriz de riscos v'!#REF!)</f>
        <v>#REF!</v>
      </c>
      <c r="B20" s="48" t="e">
        <f>IF('[2]aaaa-000 matriz de riscos v'!#REF!="","",'[2]aaaa-000 matriz de riscos v'!#REF!)</f>
        <v>#REF!</v>
      </c>
      <c r="C20" s="48" t="e">
        <f>IF('[2]aaaa-000 matriz de riscos v'!#REF!="","",'[2]aaaa-000 matriz de riscos v'!#REF!)</f>
        <v>#REF!</v>
      </c>
      <c r="D20" s="49" t="e">
        <f>IF('[2]aaaa-000 matriz de riscos v'!#REF!="","",'[2]aaaa-000 matriz de riscos v'!#REF!)</f>
        <v>#REF!</v>
      </c>
      <c r="E20" s="49" t="e">
        <f>IF('[2]aaaa-000 matriz de riscos v'!#REF!="","",'[2]aaaa-000 matriz de riscos v'!#REF!)</f>
        <v>#REF!</v>
      </c>
      <c r="F20" s="50" t="e">
        <f>IF('[2]aaaa-000 matriz de riscos v'!#REF!="","",'[2]aaaa-000 matriz de riscos v'!#REF!)</f>
        <v>#REF!</v>
      </c>
      <c r="G20" s="49" t="e">
        <f>IF('[2]aaaa-000 matriz de riscos v'!#REF!="","",'[2]aaaa-000 matriz de riscos v'!#REF!)</f>
        <v>#REF!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>
      <c r="A21" s="48" t="e">
        <f>IF('[2]aaaa-000 matriz de riscos v'!#REF!="","",'[2]aaaa-000 matriz de riscos v'!#REF!)</f>
        <v>#REF!</v>
      </c>
      <c r="B21" s="48" t="e">
        <f>IF('[2]aaaa-000 matriz de riscos v'!#REF!="","",'[2]aaaa-000 matriz de riscos v'!#REF!)</f>
        <v>#REF!</v>
      </c>
      <c r="C21" s="48" t="e">
        <f>IF('[2]aaaa-000 matriz de riscos v'!#REF!="","",'[2]aaaa-000 matriz de riscos v'!#REF!)</f>
        <v>#REF!</v>
      </c>
      <c r="D21" s="49" t="e">
        <f>IF('[2]aaaa-000 matriz de riscos v'!#REF!="","",'[2]aaaa-000 matriz de riscos v'!#REF!)</f>
        <v>#REF!</v>
      </c>
      <c r="E21" s="49" t="e">
        <f>IF('[2]aaaa-000 matriz de riscos v'!#REF!="","",'[2]aaaa-000 matriz de riscos v'!#REF!)</f>
        <v>#REF!</v>
      </c>
      <c r="F21" s="50" t="e">
        <f>IF('[2]aaaa-000 matriz de riscos v'!#REF!="","",'[2]aaaa-000 matriz de riscos v'!#REF!)</f>
        <v>#REF!</v>
      </c>
      <c r="G21" s="49" t="e">
        <f>IF('[2]aaaa-000 matriz de riscos v'!#REF!="","",'[2]aaaa-000 matriz de riscos v'!#REF!)</f>
        <v>#REF!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3">
      <c r="A22" s="48" t="e">
        <f>IF('[1]AAAA-000 Matriz de Riscos - AUD'!A67="","",'[1]AAAA-000 Matriz de Riscos - AUD'!A67)</f>
        <v>#REF!</v>
      </c>
      <c r="B22" s="48" t="e">
        <f>IF('[1]AAAA-000 Matriz de Riscos - AUD'!B67="","",'[1]AAAA-000 Matriz de Riscos - AUD'!B67)</f>
        <v>#REF!</v>
      </c>
      <c r="C22" s="48" t="e">
        <f>IF('[1]AAAA-000 Matriz de Riscos - AUD'!C67="","",'[1]AAAA-000 Matriz de Riscos - AUD'!C67)</f>
        <v>#REF!</v>
      </c>
      <c r="D22" s="49" t="e">
        <f>IF('[1]AAAA-000 Matriz de Riscos - AUD'!D67="","",'[1]AAAA-000 Matriz de Riscos - AUD'!D67)</f>
        <v>#REF!</v>
      </c>
      <c r="E22" s="49" t="e">
        <f>IF('[1]AAAA-000 Matriz de Riscos - AUD'!E67="","",'[1]AAAA-000 Matriz de Riscos - AUD'!E67)</f>
        <v>#REF!</v>
      </c>
      <c r="F22" s="50" t="e">
        <f>IF('[1]AAAA-000 Matriz de Riscos - AUD'!F67="","",'[1]AAAA-000 Matriz de Riscos - AUD'!F67)</f>
        <v>#REF!</v>
      </c>
      <c r="G22" s="49" t="e">
        <f>IF('[1]AAAA-000 Matriz de Riscos - AUD'!G67="","",'[1]AAAA-000 Matriz de Riscos - AUD'!G67)</f>
        <v>#REF!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>
      <c r="A23" s="48" t="e">
        <f>IF('[1]AAAA-000 Matriz de Riscos - AUD'!A68="","",'[1]AAAA-000 Matriz de Riscos - AUD'!A68)</f>
        <v>#REF!</v>
      </c>
      <c r="B23" s="48" t="e">
        <f>IF('[1]AAAA-000 Matriz de Riscos - AUD'!B68="","",'[1]AAAA-000 Matriz de Riscos - AUD'!B68)</f>
        <v>#REF!</v>
      </c>
      <c r="C23" s="48" t="e">
        <f>IF('[1]AAAA-000 Matriz de Riscos - AUD'!C68="","",'[1]AAAA-000 Matriz de Riscos - AUD'!C68)</f>
        <v>#REF!</v>
      </c>
      <c r="D23" s="49" t="e">
        <f>IF('[1]AAAA-000 Matriz de Riscos - AUD'!D68="","",'[1]AAAA-000 Matriz de Riscos - AUD'!D68)</f>
        <v>#REF!</v>
      </c>
      <c r="E23" s="49" t="e">
        <f>IF('[1]AAAA-000 Matriz de Riscos - AUD'!E68="","",'[1]AAAA-000 Matriz de Riscos - AUD'!E68)</f>
        <v>#REF!</v>
      </c>
      <c r="F23" s="50" t="e">
        <f>IF('[1]AAAA-000 Matriz de Riscos - AUD'!F68="","",'[1]AAAA-000 Matriz de Riscos - AUD'!F68)</f>
        <v>#REF!</v>
      </c>
      <c r="G23" s="49" t="e">
        <f>IF('[1]AAAA-000 Matriz de Riscos - AUD'!G68="","",'[1]AAAA-000 Matriz de Riscos - AUD'!G68)</f>
        <v>#REF!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>
      <c r="A24" s="48" t="e">
        <f>IF('[1]AAAA-000 Matriz de Riscos - AUD'!A29="","",'[1]AAAA-000 Matriz de Riscos - AUD'!A29)</f>
        <v>#REF!</v>
      </c>
      <c r="B24" s="48" t="e">
        <f>IF('[1]AAAA-000 Matriz de Riscos - AUD'!B29="","",'[1]AAAA-000 Matriz de Riscos - AUD'!B29)</f>
        <v>#REF!</v>
      </c>
      <c r="C24" s="48" t="e">
        <f>IF('[1]AAAA-000 Matriz de Riscos - AUD'!C29="","",'[1]AAAA-000 Matriz de Riscos - AUD'!C29)</f>
        <v>#REF!</v>
      </c>
      <c r="D24" s="49" t="e">
        <f>IF('[1]AAAA-000 Matriz de Riscos - AUD'!D29="","",'[1]AAAA-000 Matriz de Riscos - AUD'!D29)</f>
        <v>#REF!</v>
      </c>
      <c r="E24" s="49" t="e">
        <f>IF('[1]AAAA-000 Matriz de Riscos - AUD'!E29="","",'[1]AAAA-000 Matriz de Riscos - AUD'!E29)</f>
        <v>#REF!</v>
      </c>
      <c r="F24" s="50" t="e">
        <f>IF('[1]AAAA-000 Matriz de Riscos - AUD'!F29="","",'[1]AAAA-000 Matriz de Riscos - AUD'!F29)</f>
        <v>#REF!</v>
      </c>
      <c r="G24" s="49" t="e">
        <f>IF('[1]AAAA-000 Matriz de Riscos - AUD'!G29="","",'[1]AAAA-000 Matriz de Riscos - AUD'!G29)</f>
        <v>#REF!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>
      <c r="A25" s="48" t="e">
        <f>IF('[2]aaaa-000 matriz de riscos v'!#REF!="","",'[2]aaaa-000 matriz de riscos v'!#REF!)</f>
        <v>#REF!</v>
      </c>
      <c r="B25" s="48" t="e">
        <f>IF('[2]aaaa-000 matriz de riscos v'!#REF!="","",'[2]aaaa-000 matriz de riscos v'!#REF!)</f>
        <v>#REF!</v>
      </c>
      <c r="C25" s="48" t="e">
        <f>IF('[2]aaaa-000 matriz de riscos v'!#REF!="","",'[2]aaaa-000 matriz de riscos v'!#REF!)</f>
        <v>#REF!</v>
      </c>
      <c r="D25" s="49" t="e">
        <f>IF('[2]aaaa-000 matriz de riscos v'!#REF!="","",'[2]aaaa-000 matriz de riscos v'!#REF!)</f>
        <v>#REF!</v>
      </c>
      <c r="E25" s="49" t="e">
        <f>IF('[2]aaaa-000 matriz de riscos v'!#REF!="","",'[2]aaaa-000 matriz de riscos v'!#REF!)</f>
        <v>#REF!</v>
      </c>
      <c r="F25" s="50" t="e">
        <f>IF('[2]aaaa-000 matriz de riscos v'!#REF!="","",'[2]aaaa-000 matriz de riscos v'!#REF!)</f>
        <v>#REF!</v>
      </c>
      <c r="G25" s="49" t="e">
        <f>IF('[2]aaaa-000 matriz de riscos v'!#REF!="","",'[2]aaaa-000 matriz de riscos v'!#REF!)</f>
        <v>#REF!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>
      <c r="A26" s="48" t="e">
        <f>IF('[2]aaaa-000 matriz de riscos v'!#REF!="","",'[2]aaaa-000 matriz de riscos v'!#REF!)</f>
        <v>#REF!</v>
      </c>
      <c r="B26" s="48" t="e">
        <f>IF('[2]aaaa-000 matriz de riscos v'!#REF!="","",'[2]aaaa-000 matriz de riscos v'!#REF!)</f>
        <v>#REF!</v>
      </c>
      <c r="C26" s="48" t="e">
        <f>IF('[2]aaaa-000 matriz de riscos v'!#REF!="","",'[2]aaaa-000 matriz de riscos v'!#REF!)</f>
        <v>#REF!</v>
      </c>
      <c r="D26" s="49" t="e">
        <f>IF('[2]aaaa-000 matriz de riscos v'!#REF!="","",'[2]aaaa-000 matriz de riscos v'!#REF!)</f>
        <v>#REF!</v>
      </c>
      <c r="E26" s="49" t="e">
        <f>IF('[2]aaaa-000 matriz de riscos v'!#REF!="","",'[2]aaaa-000 matriz de riscos v'!#REF!)</f>
        <v>#REF!</v>
      </c>
      <c r="F26" s="50" t="e">
        <f>IF('[2]aaaa-000 matriz de riscos v'!#REF!="","",'[2]aaaa-000 matriz de riscos v'!#REF!)</f>
        <v>#REF!</v>
      </c>
      <c r="G26" s="49" t="e">
        <f>IF('[2]aaaa-000 matriz de riscos v'!#REF!="","",'[2]aaaa-000 matriz de riscos v'!#REF!)</f>
        <v>#REF!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>
      <c r="A27" s="52" t="e">
        <f>IF('[2]aaaa-000 matriz de riscos v'!#REF!="","",'[2]aaaa-000 matriz de riscos v'!#REF!)</f>
        <v>#REF!</v>
      </c>
      <c r="B27" s="52" t="e">
        <f>IF('[2]aaaa-000 matriz de riscos v'!#REF!="","",'[2]aaaa-000 matriz de riscos v'!#REF!)</f>
        <v>#REF!</v>
      </c>
      <c r="C27" s="52" t="e">
        <f>IF('[2]aaaa-000 matriz de riscos v'!#REF!="","",'[2]aaaa-000 matriz de riscos v'!#REF!)</f>
        <v>#REF!</v>
      </c>
      <c r="D27" s="53" t="e">
        <f>IF('[2]aaaa-000 matriz de riscos v'!#REF!="","",'[2]aaaa-000 matriz de riscos v'!#REF!)</f>
        <v>#REF!</v>
      </c>
      <c r="E27" s="53" t="e">
        <f>IF('[2]aaaa-000 matriz de riscos v'!#REF!="","",'[2]aaaa-000 matriz de riscos v'!#REF!)</f>
        <v>#REF!</v>
      </c>
      <c r="F27" s="54" t="e">
        <f>IF('[2]aaaa-000 matriz de riscos v'!#REF!="","",'[2]aaaa-000 matriz de riscos v'!#REF!)</f>
        <v>#REF!</v>
      </c>
      <c r="G27" s="53" t="e">
        <f>IF('[2]aaaa-000 matriz de riscos v'!#REF!="","",'[2]aaaa-000 matriz de riscos v'!#REF!)</f>
        <v>#REF!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</sheetData>
  <autoFilter ref="A5:G27" xr:uid="{00000000-0009-0000-0000-000001000000}"/>
  <mergeCells count="3">
    <mergeCell ref="D2:G2"/>
    <mergeCell ref="B3:B4"/>
    <mergeCell ref="C3:D4"/>
  </mergeCells>
  <conditionalFormatting sqref="C3:D5">
    <cfRule type="cellIs" dxfId="0" priority="2" operator="equal">
      <formula>"E"</formula>
    </cfRule>
  </conditionalFormatting>
  <pageMargins left="7.8472222222222193E-2" right="7.8472222222222193E-2" top="0" bottom="0.6" header="0" footer="0"/>
  <pageSetup paperSize="9" scale="60" firstPageNumber="0" orientation="portrait" horizontalDpi="300" verticalDpi="300"/>
  <headerFoot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5"/>
  <sheetViews>
    <sheetView topLeftCell="A30" zoomScaleNormal="100" workbookViewId="0">
      <selection activeCell="AO84" sqref="AO84"/>
    </sheetView>
  </sheetViews>
  <sheetFormatPr defaultRowHeight="12.75"/>
  <cols>
    <col min="1" max="1" width="28.85546875" customWidth="1"/>
    <col min="2" max="2" width="15" style="55" customWidth="1"/>
    <col min="3" max="3" width="17.5703125" customWidth="1"/>
    <col min="4" max="4" width="9.140625" style="55" customWidth="1"/>
    <col min="5" max="1025" width="9.140625" customWidth="1"/>
  </cols>
  <sheetData>
    <row r="1" spans="1:4" ht="25.5">
      <c r="A1" s="56" t="s">
        <v>37</v>
      </c>
      <c r="B1" s="57"/>
      <c r="C1" s="56" t="s">
        <v>39</v>
      </c>
      <c r="D1" s="57"/>
    </row>
    <row r="2" spans="1:4">
      <c r="A2" t="s">
        <v>81</v>
      </c>
      <c r="C2" t="s">
        <v>66</v>
      </c>
    </row>
    <row r="3" spans="1:4">
      <c r="A3" t="s">
        <v>82</v>
      </c>
      <c r="C3" t="s">
        <v>54</v>
      </c>
    </row>
    <row r="4" spans="1:4">
      <c r="A4" t="s">
        <v>83</v>
      </c>
      <c r="C4" t="s">
        <v>84</v>
      </c>
    </row>
    <row r="5" spans="1:4">
      <c r="A5" t="s">
        <v>85</v>
      </c>
    </row>
    <row r="6" spans="1:4">
      <c r="A6" t="s">
        <v>86</v>
      </c>
    </row>
    <row r="7" spans="1:4">
      <c r="A7" t="s">
        <v>87</v>
      </c>
    </row>
    <row r="8" spans="1:4">
      <c r="A8" t="s">
        <v>88</v>
      </c>
    </row>
    <row r="9" spans="1:4">
      <c r="A9" t="s">
        <v>89</v>
      </c>
    </row>
    <row r="10" spans="1:4">
      <c r="A10" t="s">
        <v>90</v>
      </c>
    </row>
    <row r="11" spans="1:4">
      <c r="A11" t="s">
        <v>91</v>
      </c>
    </row>
    <row r="12" spans="1:4">
      <c r="A12" t="s">
        <v>92</v>
      </c>
    </row>
    <row r="13" spans="1:4">
      <c r="A13" t="s">
        <v>93</v>
      </c>
    </row>
    <row r="14" spans="1:4">
      <c r="A14" t="s">
        <v>94</v>
      </c>
    </row>
    <row r="15" spans="1:4">
      <c r="A15" t="s">
        <v>95</v>
      </c>
    </row>
    <row r="16" spans="1:4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"/>
  <sheetViews>
    <sheetView zoomScaleNormal="100" workbookViewId="0">
      <selection activeCell="A3" sqref="A3"/>
    </sheetView>
  </sheetViews>
  <sheetFormatPr defaultRowHeight="12.75"/>
  <cols>
    <col min="1" max="1" width="21.28515625" customWidth="1"/>
    <col min="2" max="2" width="112.28515625" customWidth="1"/>
    <col min="3" max="3" width="21.85546875" customWidth="1"/>
    <col min="4" max="4" width="11.85546875" customWidth="1"/>
    <col min="5" max="12" width="10.85546875" customWidth="1"/>
    <col min="13" max="13" width="7" customWidth="1"/>
    <col min="14" max="14" width="10.85546875" customWidth="1"/>
    <col min="15" max="1025" width="8.7109375" customWidth="1"/>
  </cols>
  <sheetData>
    <row r="1" spans="1:4">
      <c r="A1" s="58" t="s">
        <v>0</v>
      </c>
      <c r="B1" s="59" t="s">
        <v>106</v>
      </c>
    </row>
    <row r="3" spans="1:4">
      <c r="A3" s="60" t="s">
        <v>1</v>
      </c>
      <c r="B3" s="61" t="s">
        <v>2</v>
      </c>
      <c r="C3" s="61" t="s">
        <v>6</v>
      </c>
      <c r="D3" s="62" t="s">
        <v>107</v>
      </c>
    </row>
    <row r="4" spans="1:4">
      <c r="A4" s="63" t="s">
        <v>107</v>
      </c>
      <c r="B4" s="64" t="s">
        <v>107</v>
      </c>
      <c r="C4" s="64" t="s">
        <v>107</v>
      </c>
      <c r="D4" s="65"/>
    </row>
    <row r="5" spans="1:4">
      <c r="A5" s="66"/>
      <c r="B5" s="67" t="s">
        <v>108</v>
      </c>
      <c r="C5" s="68"/>
      <c r="D5" s="69"/>
    </row>
    <row r="6" spans="1:4">
      <c r="A6" s="63" t="s">
        <v>49</v>
      </c>
      <c r="B6" s="64" t="s">
        <v>50</v>
      </c>
      <c r="C6" s="64" t="s">
        <v>107</v>
      </c>
      <c r="D6" s="65"/>
    </row>
    <row r="7" spans="1:4">
      <c r="A7" s="66"/>
      <c r="B7" s="67" t="s">
        <v>109</v>
      </c>
      <c r="C7" s="68"/>
      <c r="D7" s="69"/>
    </row>
    <row r="8" spans="1:4">
      <c r="A8" s="70" t="s">
        <v>110</v>
      </c>
      <c r="B8" s="71"/>
      <c r="C8" s="72"/>
      <c r="D8" s="7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zoomScaleNormal="100" workbookViewId="0"/>
  </sheetViews>
  <sheetFormatPr defaultRowHeight="12.75"/>
  <cols>
    <col min="1" max="1" width="20.28515625" customWidth="1"/>
    <col min="2" max="2" width="21.42578125" customWidth="1"/>
    <col min="3" max="3" width="11.85546875" customWidth="1"/>
    <col min="4" max="4" width="17.140625" customWidth="1"/>
    <col min="5" max="5" width="39.140625" customWidth="1"/>
    <col min="6" max="1025" width="8.7109375" customWidth="1"/>
  </cols>
  <sheetData>
    <row r="1" spans="1:6">
      <c r="A1" t="s">
        <v>111</v>
      </c>
      <c r="B1" s="74" t="s">
        <v>112</v>
      </c>
      <c r="C1" s="74" t="s">
        <v>113</v>
      </c>
      <c r="D1" s="74" t="s">
        <v>114</v>
      </c>
      <c r="E1" s="74" t="s">
        <v>115</v>
      </c>
      <c r="F1" s="74" t="s">
        <v>116</v>
      </c>
    </row>
    <row r="2" spans="1:6">
      <c r="A2" t="str">
        <f t="shared" ref="A2:A35" si="0">CONCATENATE(E2," (",C2,")")</f>
        <v>ALUYSIO PINTO MARQUES JUNIOR (7072899)</v>
      </c>
      <c r="B2" s="74" t="s">
        <v>117</v>
      </c>
      <c r="C2" s="74">
        <v>7072899</v>
      </c>
      <c r="D2" s="74">
        <v>74723537791</v>
      </c>
      <c r="E2" s="74" t="s">
        <v>118</v>
      </c>
      <c r="F2" s="74" t="s">
        <v>119</v>
      </c>
    </row>
    <row r="3" spans="1:6">
      <c r="A3" t="str">
        <f t="shared" si="0"/>
        <v>ALYNE CARVALHO VIEIRA PAIVA (21058083)</v>
      </c>
      <c r="B3" s="74" t="s">
        <v>120</v>
      </c>
      <c r="C3" s="74">
        <v>21058083</v>
      </c>
      <c r="D3" s="74">
        <v>66328390297</v>
      </c>
      <c r="E3" s="74" t="s">
        <v>121</v>
      </c>
      <c r="F3" s="74" t="s">
        <v>122</v>
      </c>
    </row>
    <row r="4" spans="1:6">
      <c r="A4" t="str">
        <f t="shared" si="0"/>
        <v>ANGELA MARIA CRISTINA CLARA (21056595)</v>
      </c>
      <c r="B4" s="74" t="s">
        <v>123</v>
      </c>
      <c r="C4" s="74">
        <v>21056595</v>
      </c>
      <c r="D4" s="74">
        <v>56470738168</v>
      </c>
      <c r="E4" s="74" t="s">
        <v>124</v>
      </c>
      <c r="F4" s="74" t="s">
        <v>125</v>
      </c>
    </row>
    <row r="5" spans="1:6">
      <c r="A5" t="str">
        <f t="shared" si="0"/>
        <v>ANGELO JOSE BEZERRA (1027328)</v>
      </c>
      <c r="B5" s="74" t="s">
        <v>126</v>
      </c>
      <c r="C5" s="74">
        <v>1027328</v>
      </c>
      <c r="D5" s="74">
        <v>17980216172</v>
      </c>
      <c r="E5" s="74" t="s">
        <v>127</v>
      </c>
      <c r="F5" s="74" t="s">
        <v>128</v>
      </c>
    </row>
    <row r="6" spans="1:6">
      <c r="A6" t="str">
        <f t="shared" si="0"/>
        <v>CARLOS MORAES DE JESUS (21104409)</v>
      </c>
      <c r="B6" s="74" t="s">
        <v>129</v>
      </c>
      <c r="C6" s="74">
        <v>21104409</v>
      </c>
      <c r="D6" s="74">
        <v>1423582152</v>
      </c>
      <c r="E6" s="74" t="s">
        <v>130</v>
      </c>
      <c r="F6" s="74" t="s">
        <v>131</v>
      </c>
    </row>
    <row r="7" spans="1:6">
      <c r="A7" t="str">
        <f t="shared" si="0"/>
        <v>CLAUDIA AMORIM DE JESUS (21043884)</v>
      </c>
      <c r="B7" s="74" t="s">
        <v>132</v>
      </c>
      <c r="C7" s="74">
        <v>21043884</v>
      </c>
      <c r="D7" s="74">
        <v>4771824703</v>
      </c>
      <c r="E7" s="74" t="s">
        <v>133</v>
      </c>
      <c r="F7" s="74" t="s">
        <v>134</v>
      </c>
    </row>
    <row r="8" spans="1:6">
      <c r="A8" t="str">
        <f t="shared" si="0"/>
        <v>DAVID DA GUIA CARVALHO (21071837)</v>
      </c>
      <c r="B8" s="74" t="s">
        <v>132</v>
      </c>
      <c r="C8" s="74">
        <v>21071837</v>
      </c>
      <c r="D8" s="74">
        <v>8992405774</v>
      </c>
      <c r="E8" s="74" t="s">
        <v>135</v>
      </c>
      <c r="F8" s="74" t="s">
        <v>136</v>
      </c>
    </row>
    <row r="9" spans="1:6">
      <c r="A9" t="str">
        <f t="shared" si="0"/>
        <v>DOUGLAS DOS SANTOS DE ALMEIDA (21093334)</v>
      </c>
      <c r="B9" s="74" t="s">
        <v>123</v>
      </c>
      <c r="C9" s="74">
        <v>21093334</v>
      </c>
      <c r="D9" s="74">
        <v>40006387187</v>
      </c>
      <c r="E9" s="74" t="s">
        <v>137</v>
      </c>
      <c r="F9" s="74" t="s">
        <v>138</v>
      </c>
    </row>
    <row r="10" spans="1:6">
      <c r="A10" t="str">
        <f t="shared" si="0"/>
        <v>EZYO LAMARCA DA SILVA (21045666)</v>
      </c>
      <c r="B10" s="74" t="s">
        <v>123</v>
      </c>
      <c r="C10" s="74">
        <v>21045666</v>
      </c>
      <c r="D10" s="74">
        <v>59511770225</v>
      </c>
      <c r="E10" s="74" t="s">
        <v>139</v>
      </c>
      <c r="F10" s="74" t="s">
        <v>140</v>
      </c>
    </row>
    <row r="11" spans="1:6">
      <c r="A11" t="str">
        <f t="shared" si="0"/>
        <v>FABIANO DE MOURA (21092370)</v>
      </c>
      <c r="B11" s="74" t="s">
        <v>126</v>
      </c>
      <c r="C11" s="74">
        <v>21092370</v>
      </c>
      <c r="D11" s="74">
        <v>7566693751</v>
      </c>
      <c r="E11" s="74" t="s">
        <v>141</v>
      </c>
      <c r="F11" s="74" t="s">
        <v>142</v>
      </c>
    </row>
    <row r="12" spans="1:6">
      <c r="A12" t="str">
        <f t="shared" si="0"/>
        <v>FERNANDA DE JESUS MOURAO (21092184)</v>
      </c>
      <c r="B12" s="74" t="s">
        <v>143</v>
      </c>
      <c r="C12" s="74">
        <v>21092184</v>
      </c>
      <c r="D12" s="74">
        <v>30607467886</v>
      </c>
      <c r="E12" s="74" t="s">
        <v>144</v>
      </c>
      <c r="F12" s="74" t="s">
        <v>145</v>
      </c>
    </row>
    <row r="13" spans="1:6">
      <c r="A13" t="str">
        <f t="shared" si="0"/>
        <v>GASPAR GONCALVES DE OLIVEIRA JUNIOR (21092141)</v>
      </c>
      <c r="B13" s="74" t="s">
        <v>123</v>
      </c>
      <c r="C13" s="74">
        <v>21092141</v>
      </c>
      <c r="D13" s="74">
        <v>86091549120</v>
      </c>
      <c r="E13" s="74" t="s">
        <v>146</v>
      </c>
      <c r="F13" s="74" t="s">
        <v>147</v>
      </c>
    </row>
    <row r="14" spans="1:6">
      <c r="A14" t="str">
        <f t="shared" si="0"/>
        <v>JACKSON ZIEMER CARNEIRO (21103682)</v>
      </c>
      <c r="B14" s="74" t="s">
        <v>117</v>
      </c>
      <c r="C14" s="74">
        <v>21103682</v>
      </c>
      <c r="D14" s="74">
        <v>3734898978</v>
      </c>
      <c r="E14" s="74" t="s">
        <v>148</v>
      </c>
      <c r="F14" s="74" t="s">
        <v>149</v>
      </c>
    </row>
    <row r="15" spans="1:6">
      <c r="A15" t="str">
        <f t="shared" si="0"/>
        <v>KLEBER LOPES DE CARVALHO (21100675)</v>
      </c>
      <c r="B15" s="74" t="s">
        <v>150</v>
      </c>
      <c r="C15" s="74">
        <v>21100675</v>
      </c>
      <c r="D15" s="74">
        <v>795361157</v>
      </c>
      <c r="E15" s="74" t="s">
        <v>151</v>
      </c>
      <c r="F15" s="74" t="s">
        <v>152</v>
      </c>
    </row>
    <row r="16" spans="1:6">
      <c r="A16" t="str">
        <f t="shared" si="0"/>
        <v>LEDA MARIA GUEDES SOTERO (12012580)</v>
      </c>
      <c r="B16" s="74" t="s">
        <v>143</v>
      </c>
      <c r="C16" s="74">
        <v>12012580</v>
      </c>
      <c r="D16" s="74">
        <v>33460248149</v>
      </c>
      <c r="E16" s="74" t="s">
        <v>153</v>
      </c>
      <c r="F16" s="74" t="s">
        <v>154</v>
      </c>
    </row>
    <row r="17" spans="1:6">
      <c r="A17" t="str">
        <f t="shared" si="0"/>
        <v>LICINIO VILAC RUAS MOREIRA (6013023)</v>
      </c>
      <c r="B17" s="74" t="s">
        <v>123</v>
      </c>
      <c r="C17" s="74">
        <v>6013023</v>
      </c>
      <c r="D17" s="74">
        <v>19551274687</v>
      </c>
      <c r="E17" s="74" t="s">
        <v>155</v>
      </c>
      <c r="F17" s="74" t="s">
        <v>156</v>
      </c>
    </row>
    <row r="18" spans="1:6">
      <c r="A18" t="str">
        <f t="shared" si="0"/>
        <v>LUCIANO SOUZA GONCALVES (21096317)</v>
      </c>
      <c r="B18" s="74" t="s">
        <v>150</v>
      </c>
      <c r="C18" s="74">
        <v>21096317</v>
      </c>
      <c r="D18" s="74">
        <v>696305186</v>
      </c>
      <c r="E18" s="74" t="s">
        <v>157</v>
      </c>
      <c r="F18" s="74" t="s">
        <v>158</v>
      </c>
    </row>
    <row r="19" spans="1:6">
      <c r="A19" t="str">
        <f t="shared" si="0"/>
        <v>MARCOS EDUARDO RENTE PAULINO (8150630)</v>
      </c>
      <c r="B19" s="74" t="s">
        <v>143</v>
      </c>
      <c r="C19" s="74">
        <v>8150630</v>
      </c>
      <c r="D19" s="74">
        <v>2196653896</v>
      </c>
      <c r="E19" s="74" t="s">
        <v>159</v>
      </c>
      <c r="F19" s="74" t="s">
        <v>160</v>
      </c>
    </row>
    <row r="20" spans="1:6">
      <c r="A20" t="str">
        <f t="shared" si="0"/>
        <v>MARCOS JOSE PERINI (21048401)</v>
      </c>
      <c r="B20" s="74" t="s">
        <v>117</v>
      </c>
      <c r="C20" s="74">
        <v>21048401</v>
      </c>
      <c r="D20" s="74">
        <v>70210403187</v>
      </c>
      <c r="E20" s="74" t="s">
        <v>161</v>
      </c>
      <c r="F20" s="74" t="s">
        <v>162</v>
      </c>
    </row>
    <row r="21" spans="1:6">
      <c r="A21" t="str">
        <f t="shared" si="0"/>
        <v>MARCUS JOSE GOMES COSTA (21097992)</v>
      </c>
      <c r="B21" s="74" t="s">
        <v>150</v>
      </c>
      <c r="C21" s="74">
        <v>21097992</v>
      </c>
      <c r="D21" s="74">
        <v>37195050491</v>
      </c>
      <c r="E21" s="74" t="s">
        <v>163</v>
      </c>
      <c r="F21" s="74" t="s">
        <v>164</v>
      </c>
    </row>
    <row r="22" spans="1:6">
      <c r="A22" t="str">
        <f t="shared" si="0"/>
        <v>MARIA CATARINA SANTOS MARTINS (21103828)</v>
      </c>
      <c r="B22" s="74" t="s">
        <v>117</v>
      </c>
      <c r="C22" s="74">
        <v>21103828</v>
      </c>
      <c r="D22" s="74">
        <v>82844313515</v>
      </c>
      <c r="E22" s="74" t="s">
        <v>165</v>
      </c>
      <c r="F22" s="74" t="s">
        <v>166</v>
      </c>
    </row>
    <row r="23" spans="1:6">
      <c r="A23" t="str">
        <f t="shared" si="0"/>
        <v>MARIA DO CARMO PACHECO DE MELLO MIRANDA BRITTO (12003590)</v>
      </c>
      <c r="B23" s="74" t="s">
        <v>117</v>
      </c>
      <c r="C23" s="74">
        <v>12003590</v>
      </c>
      <c r="D23" s="74">
        <v>63474891715</v>
      </c>
      <c r="E23" s="74" t="s">
        <v>167</v>
      </c>
      <c r="F23" s="74" t="s">
        <v>168</v>
      </c>
    </row>
    <row r="24" spans="1:6">
      <c r="A24" t="str">
        <f t="shared" si="0"/>
        <v>MARIA DULCE MANSUR (21092559)</v>
      </c>
      <c r="B24" s="74" t="s">
        <v>123</v>
      </c>
      <c r="C24" s="74">
        <v>21092559</v>
      </c>
      <c r="D24" s="74">
        <v>17917760600</v>
      </c>
      <c r="E24" s="74" t="s">
        <v>169</v>
      </c>
      <c r="F24" s="74" t="s">
        <v>170</v>
      </c>
    </row>
    <row r="25" spans="1:6">
      <c r="A25" t="str">
        <f t="shared" si="0"/>
        <v>MARIA JULIANE LEITE MENDONCA MACEDO (21056536)</v>
      </c>
      <c r="B25" s="74" t="s">
        <v>120</v>
      </c>
      <c r="C25" s="74">
        <v>21056536</v>
      </c>
      <c r="D25" s="74">
        <v>2578279438</v>
      </c>
      <c r="E25" s="74" t="s">
        <v>171</v>
      </c>
      <c r="F25" s="74" t="s">
        <v>172</v>
      </c>
    </row>
    <row r="26" spans="1:6">
      <c r="A26" t="str">
        <f t="shared" si="0"/>
        <v>NILSON ROMERO MICHILES JUNIOR (21103615)</v>
      </c>
      <c r="B26" s="74" t="s">
        <v>143</v>
      </c>
      <c r="C26" s="74">
        <v>21103615</v>
      </c>
      <c r="D26" s="74">
        <v>5822426492</v>
      </c>
      <c r="E26" s="74" t="s">
        <v>173</v>
      </c>
      <c r="F26" s="74" t="s">
        <v>174</v>
      </c>
    </row>
    <row r="27" spans="1:6">
      <c r="A27" t="str">
        <f t="shared" si="0"/>
        <v>ODULIA MARIA MUNHOZ BOGAZ (11014083)</v>
      </c>
      <c r="B27" s="74" t="s">
        <v>143</v>
      </c>
      <c r="C27" s="74">
        <v>11014083</v>
      </c>
      <c r="D27" s="74">
        <v>1894440889</v>
      </c>
      <c r="E27" s="74" t="s">
        <v>175</v>
      </c>
      <c r="F27" s="74" t="s">
        <v>176</v>
      </c>
    </row>
    <row r="28" spans="1:6">
      <c r="A28" t="str">
        <f t="shared" si="0"/>
        <v>RENATA NUNES LAZZARINI (21013942)</v>
      </c>
      <c r="B28" s="74" t="s">
        <v>150</v>
      </c>
      <c r="C28" s="74">
        <v>21013942</v>
      </c>
      <c r="D28" s="74">
        <v>80028047168</v>
      </c>
      <c r="E28" s="74" t="s">
        <v>177</v>
      </c>
      <c r="F28" s="74" t="s">
        <v>178</v>
      </c>
    </row>
    <row r="29" spans="1:6">
      <c r="A29" t="str">
        <f t="shared" si="0"/>
        <v>RENNIS SOUSA DE OLIVEIRA (21063826)</v>
      </c>
      <c r="B29" s="74" t="s">
        <v>132</v>
      </c>
      <c r="C29" s="74">
        <v>21063826</v>
      </c>
      <c r="D29" s="74">
        <v>9911559718</v>
      </c>
      <c r="E29" s="74" t="s">
        <v>179</v>
      </c>
      <c r="F29" s="74" t="s">
        <v>180</v>
      </c>
    </row>
    <row r="30" spans="1:6">
      <c r="A30" t="str">
        <f t="shared" si="0"/>
        <v>RODRIGO NEVES MUNIZ (21049416)</v>
      </c>
      <c r="B30" s="74" t="s">
        <v>123</v>
      </c>
      <c r="C30" s="74">
        <v>21049416</v>
      </c>
      <c r="D30" s="74">
        <v>4320078659</v>
      </c>
      <c r="E30" s="74" t="s">
        <v>181</v>
      </c>
      <c r="F30" s="74" t="s">
        <v>182</v>
      </c>
    </row>
    <row r="31" spans="1:6">
      <c r="A31" t="str">
        <f t="shared" si="0"/>
        <v>THAISE CORCINO DA NOBREGA COSTA (21096686)</v>
      </c>
      <c r="B31" s="74" t="s">
        <v>150</v>
      </c>
      <c r="C31" s="74">
        <v>21096686</v>
      </c>
      <c r="D31" s="74">
        <v>1185978178</v>
      </c>
      <c r="E31" s="74" t="s">
        <v>183</v>
      </c>
      <c r="F31" s="74" t="s">
        <v>184</v>
      </c>
    </row>
    <row r="32" spans="1:6">
      <c r="A32" t="str">
        <f t="shared" si="0"/>
        <v>TIAGO DE ANDRADE LIMA COELHO (1093819)</v>
      </c>
      <c r="B32" s="74" t="s">
        <v>126</v>
      </c>
      <c r="C32" s="74">
        <v>1093819</v>
      </c>
      <c r="D32" s="74">
        <v>68494050478</v>
      </c>
      <c r="E32" s="74" t="s">
        <v>185</v>
      </c>
      <c r="F32" s="74" t="s">
        <v>186</v>
      </c>
    </row>
    <row r="33" spans="1:6">
      <c r="A33" t="str">
        <f t="shared" si="0"/>
        <v>VOLDOJAN LUIS CATTANI (21102481)</v>
      </c>
      <c r="B33" s="74" t="s">
        <v>126</v>
      </c>
      <c r="C33" s="74">
        <v>21102481</v>
      </c>
      <c r="D33" s="74">
        <v>46260897049</v>
      </c>
      <c r="E33" s="74" t="s">
        <v>187</v>
      </c>
      <c r="F33" s="74" t="s">
        <v>188</v>
      </c>
    </row>
    <row r="34" spans="1:6">
      <c r="A34" t="str">
        <f t="shared" si="0"/>
        <v>WALKIRIA ANGELICA DO NASCIMENTO PINA LINS (21095949)</v>
      </c>
      <c r="B34" s="74" t="s">
        <v>120</v>
      </c>
      <c r="C34" s="74">
        <v>21095949</v>
      </c>
      <c r="D34" s="74">
        <v>2887986430</v>
      </c>
      <c r="E34" s="74" t="s">
        <v>189</v>
      </c>
      <c r="F34" s="74" t="s">
        <v>190</v>
      </c>
    </row>
    <row r="35" spans="1:6">
      <c r="A35" t="str">
        <f t="shared" si="0"/>
        <v>WILSON RODRIGUES BONGIOVANNI (8261660)</v>
      </c>
      <c r="B35" s="74" t="s">
        <v>123</v>
      </c>
      <c r="C35" s="74">
        <v>8261660</v>
      </c>
      <c r="D35" s="74">
        <v>25517673856</v>
      </c>
      <c r="E35" s="74" t="s">
        <v>191</v>
      </c>
      <c r="F35" s="74" t="s">
        <v>192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17A44C54B0F244B6AA6FB9B76A5DB3" ma:contentTypeVersion="17" ma:contentTypeDescription="Create a new document." ma:contentTypeScope="" ma:versionID="0f15760da833a9fbc55a11c6daf9fe62">
  <xsd:schema xmlns:xsd="http://www.w3.org/2001/XMLSchema" xmlns:xs="http://www.w3.org/2001/XMLSchema" xmlns:p="http://schemas.microsoft.com/office/2006/metadata/properties" xmlns:ns2="4c44d1a2-714b-427a-88a7-d47601b70d31" xmlns:ns3="1b51bc9b-cf9c-45f4-882e-17789deab790" targetNamespace="http://schemas.microsoft.com/office/2006/metadata/properties" ma:root="true" ma:fieldsID="fff61d594ed933629aa35cc8c3d6bd35" ns2:_="" ns3:_="">
    <xsd:import namespace="4c44d1a2-714b-427a-88a7-d47601b70d31"/>
    <xsd:import namespace="1b51bc9b-cf9c-45f4-882e-17789deab7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d1a2-714b-427a-88a7-d47601b70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105fed-749e-4077-bf79-33a6284026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1bc9b-cf9c-45f4-882e-17789deab79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fad09d9-9520-4505-87a9-f5db844d377b}" ma:internalName="TaxCatchAll" ma:showField="CatchAllData" ma:web="1b51bc9b-cf9c-45f4-882e-17789deab7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51bc9b-cf9c-45f4-882e-17789deab790" xsi:nil="true"/>
    <lcf76f155ced4ddcb4097134ff3c332f xmlns="4c44d1a2-714b-427a-88a7-d47601b70d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895FB9-08C3-41C6-83F2-7550237F4F71}"/>
</file>

<file path=customXml/itemProps2.xml><?xml version="1.0" encoding="utf-8"?>
<ds:datastoreItem xmlns:ds="http://schemas.openxmlformats.org/officeDocument/2006/customXml" ds:itemID="{E241E574-31CD-46E7-BFF3-4745B0D8E98F}"/>
</file>

<file path=customXml/itemProps3.xml><?xml version="1.0" encoding="utf-8"?>
<ds:datastoreItem xmlns:ds="http://schemas.openxmlformats.org/officeDocument/2006/customXml" ds:itemID="{CE54AD33-D29C-4BFD-8B4C-7028E9223F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Carlos Moraes de Jesus</cp:lastModifiedBy>
  <cp:revision>1</cp:revision>
  <dcterms:created xsi:type="dcterms:W3CDTF">2021-11-12T18:42:14Z</dcterms:created>
  <dcterms:modified xsi:type="dcterms:W3CDTF">2022-08-10T14:52:53Z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0x0101006617A44C54B0F244B6AA6FB9B76A5DB3</vt:lpwstr>
  </property>
  <property fmtid="{D5CDD505-2E9C-101B-9397-08002B2CF9AE}" pid="4" name="MediaServiceImageTags">
    <vt:lpwstr/>
  </property>
</Properties>
</file>