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7635" tabRatio="500" activeTab="0"/>
  </bookViews>
  <sheets>
    <sheet name="Transparencia_Receitas_2023" sheetId="1" r:id="rId1"/>
    <sheet name="Transparencia_Despesas_2023" sheetId="2" r:id="rId2"/>
  </sheets>
  <definedNames>
    <definedName name="_xlfn.IFERROR" hidden="1">#NAME?</definedName>
    <definedName name="SHARED_FORMULA_5_108_5_108_0">#N/A</definedName>
    <definedName name="SHARED_FORMULA_5_146_5_146_0">#N/A</definedName>
    <definedName name="SHARED_FORMULA_5_2025_5_2025_0">#N/A</definedName>
    <definedName name="SHARED_FORMULA_5_2026_5_2026_0">#N/A</definedName>
    <definedName name="SHARED_FORMULA_5_227_5_227_0">#N/A</definedName>
    <definedName name="SHARED_FORMULA_5_74_5_74_0">#N/A</definedName>
  </definedNames>
  <calcPr fullCalcOnLoad="1"/>
</workbook>
</file>

<file path=xl/sharedStrings.xml><?xml version="1.0" encoding="utf-8"?>
<sst xmlns="http://schemas.openxmlformats.org/spreadsheetml/2006/main" count="79" uniqueCount="57">
  <si>
    <t>Superintendência de Controladoria</t>
  </si>
  <si>
    <t>INVESTIMENTOS</t>
  </si>
  <si>
    <t>Divisão de Controle Orçamentário – COCTR</t>
  </si>
  <si>
    <t>CATEGORIA / ORIGEM</t>
  </si>
  <si>
    <t>APROVADO</t>
  </si>
  <si>
    <t>RECONHECIDO</t>
  </si>
  <si>
    <t>RECEBIDO</t>
  </si>
  <si>
    <t>Inicial</t>
  </si>
  <si>
    <t>Atualizado</t>
  </si>
  <si>
    <t>R$</t>
  </si>
  <si>
    <t>%</t>
  </si>
  <si>
    <t>[a]</t>
  </si>
  <si>
    <t>[b]</t>
  </si>
  <si>
    <t>[c] = [b] / [a]</t>
  </si>
  <si>
    <t>[d]</t>
  </si>
  <si>
    <t>Receitas Correntes</t>
  </si>
  <si>
    <t>Venda de Produtos e Serviços</t>
  </si>
  <si>
    <t>Ressarcimento de Despesas com Pessoal Cedido</t>
  </si>
  <si>
    <t>Receitas Financeiras</t>
  </si>
  <si>
    <t>Recuperação de Encargos e Despesas</t>
  </si>
  <si>
    <t>Outras Receitas Correntes</t>
  </si>
  <si>
    <t>Receitas de Capital</t>
  </si>
  <si>
    <t>Alienação de Valores e Bens</t>
  </si>
  <si>
    <t>TOTAL</t>
  </si>
  <si>
    <t>CATEGORIA / DESTINAÇÃO</t>
  </si>
  <si>
    <t>EMPENHADO</t>
  </si>
  <si>
    <t>LIQUIDADO</t>
  </si>
  <si>
    <t>PAGO *</t>
  </si>
  <si>
    <t>[e] = [d] / [a]</t>
  </si>
  <si>
    <t>[f]</t>
  </si>
  <si>
    <t>Despesas Correntes</t>
  </si>
  <si>
    <t>Despesas de Pessoal</t>
  </si>
  <si>
    <t>Despesas com Dirigentes</t>
  </si>
  <si>
    <t>Despesas com Conselhos e Comitês</t>
  </si>
  <si>
    <t>Materiais e Produtos</t>
  </si>
  <si>
    <t>Serviços de Terceiros</t>
  </si>
  <si>
    <t>Tributos</t>
  </si>
  <si>
    <t>Despesas Financeiras</t>
  </si>
  <si>
    <t>Abatimentos Concedidos na Venda de Bens/Serviços</t>
  </si>
  <si>
    <t>Outras Despesas Correntes</t>
  </si>
  <si>
    <t>Despesas de Capital</t>
  </si>
  <si>
    <t xml:space="preserve"> </t>
  </si>
  <si>
    <t>Investimentos</t>
  </si>
  <si>
    <t>Intangível</t>
  </si>
  <si>
    <t>Imobilizado</t>
  </si>
  <si>
    <r>
      <rPr>
        <b/>
        <i/>
        <sz val="9"/>
        <color indexed="8"/>
        <rFont val="Calibri"/>
        <family val="2"/>
      </rPr>
      <t>TI:</t>
    </r>
    <r>
      <rPr>
        <i/>
        <sz val="9"/>
        <color indexed="8"/>
        <rFont val="Calibri"/>
        <family val="2"/>
      </rPr>
      <t xml:space="preserve"> 4103-Manutenção e Adequação de Ativos de
     Informática, Informação e Teleprocessamento</t>
    </r>
  </si>
  <si>
    <r>
      <rPr>
        <b/>
        <i/>
        <sz val="9"/>
        <color indexed="8"/>
        <rFont val="Calibri"/>
        <family val="2"/>
      </rPr>
      <t>Obras:</t>
    </r>
    <r>
      <rPr>
        <i/>
        <sz val="9"/>
        <color indexed="8"/>
        <rFont val="Calibri"/>
        <family val="2"/>
      </rPr>
      <t xml:space="preserve"> 4101-Manutenção e Adequação de Bens
              Imóveis</t>
    </r>
  </si>
  <si>
    <r>
      <rPr>
        <b/>
        <i/>
        <sz val="9"/>
        <color indexed="8"/>
        <rFont val="Calibri"/>
        <family val="2"/>
      </rPr>
      <t>Bens:</t>
    </r>
    <r>
      <rPr>
        <i/>
        <sz val="9"/>
        <color indexed="8"/>
        <rFont val="Calibri"/>
        <family val="2"/>
      </rPr>
      <t xml:space="preserve"> 4102-Manutenção e Adequação de Bens
            Móveis, Veículos, Máquinas e Equipamentos</t>
    </r>
  </si>
  <si>
    <t>Outras Despesas de Capital</t>
  </si>
  <si>
    <t xml:space="preserve"> Fontes: ERP</t>
  </si>
  <si>
    <t>* Os valores apresentados na coluna RECEBIDO, podem se referir ao exercício corrente e anteriores.</t>
  </si>
  <si>
    <t>INFORMAÇÕES DE RECEITA – 2023</t>
  </si>
  <si>
    <t>INFORMAÇÕES DE DESPESA – 2023</t>
  </si>
  <si>
    <t xml:space="preserve">* Os valores apresentados na coluna PAGO, referem-se a valores que podem ser do exercício corrente e de exercícios anteriores. </t>
  </si>
  <si>
    <t>ATÉ MARÇO</t>
  </si>
  <si>
    <r>
      <t>Atualizado em:</t>
    </r>
    <r>
      <rPr>
        <sz val="10"/>
        <color indexed="8"/>
        <rFont val="Arial"/>
        <family val="2"/>
      </rPr>
      <t xml:space="preserve"> 26/04/2023</t>
    </r>
  </si>
  <si>
    <t>O valor de "Outras Despesas de Capital" refere-se a pagamento de Dividendos relativos ao Exercício de 2022.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</si>
</sst>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;[Red]\(#,##0\)"/>
    <numFmt numFmtId="165" formatCode="#,##0;[Red]\(#,##0\)"/>
    <numFmt numFmtId="166" formatCode="* #,##0.00\ ;\-* #,##0.00\ ;* \-#\ ;@\ "/>
    <numFmt numFmtId="167" formatCode="* #,##0\ ;\-* #,##0\ ;* \-#\ ;@\ "/>
    <numFmt numFmtId="168" formatCode="_-* #,##0.0_-;\-* #,##0.0_-;_-* &quot;-&quot;??_-;_-@_-"/>
    <numFmt numFmtId="169" formatCode="_-* #,##0_-;\-* #,##0_-;_-* &quot;-&quot;??_-;_-@_-"/>
  </numFmts>
  <fonts count="64">
    <font>
      <sz val="11"/>
      <color indexed="8"/>
      <name val="Calibri"/>
      <family val="0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u val="single"/>
      <sz val="10"/>
      <color indexed="39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i/>
      <u val="single"/>
      <sz val="10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11"/>
      <color indexed="9"/>
      <name val="Arial"/>
      <family val="2"/>
    </font>
    <font>
      <b/>
      <sz val="9"/>
      <color indexed="8"/>
      <name val="Calibri"/>
      <family val="2"/>
    </font>
    <font>
      <b/>
      <sz val="11"/>
      <color indexed="30"/>
      <name val="Calibri"/>
      <family val="2"/>
    </font>
    <font>
      <b/>
      <sz val="10"/>
      <color indexed="12"/>
      <name val="Arial"/>
      <family val="2"/>
    </font>
    <font>
      <b/>
      <sz val="11"/>
      <color indexed="12"/>
      <name val="Calibri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30"/>
      </right>
      <top style="hair">
        <color indexed="30"/>
      </top>
      <bottom style="hair">
        <color indexed="30"/>
      </bottom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 style="hair">
        <color indexed="30"/>
      </top>
      <bottom>
        <color indexed="63"/>
      </bottom>
    </border>
    <border>
      <left style="hair">
        <color indexed="9"/>
      </left>
      <right style="hair">
        <color indexed="30"/>
      </right>
      <top style="hair">
        <color indexed="30"/>
      </top>
      <bottom style="hair">
        <color indexed="30"/>
      </bottom>
    </border>
    <border>
      <left style="hair">
        <color indexed="30"/>
      </left>
      <right style="hair">
        <color indexed="9"/>
      </right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2" fillId="0" borderId="0" applyNumberFormat="0" applyFill="0" applyBorder="0" applyProtection="0">
      <alignment/>
    </xf>
    <xf numFmtId="0" fontId="13" fillId="20" borderId="0" applyNumberFormat="0" applyBorder="0" applyProtection="0">
      <alignment/>
    </xf>
    <xf numFmtId="0" fontId="13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0" borderId="3" applyNumberFormat="0" applyFill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4" fillId="33" borderId="1" applyNumberFormat="0" applyAlignment="0" applyProtection="0"/>
    <xf numFmtId="0" fontId="11" fillId="34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8" fillId="35" borderId="0" applyNumberFormat="0" applyBorder="0" applyProtection="0">
      <alignment/>
    </xf>
    <xf numFmtId="0" fontId="3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36" borderId="0" applyNumberFormat="0" applyBorder="0" applyProtection="0">
      <alignment/>
    </xf>
    <xf numFmtId="0" fontId="55" fillId="37" borderId="0" applyNumberFormat="0" applyBorder="0" applyAlignment="0" applyProtection="0"/>
    <xf numFmtId="0" fontId="0" fillId="38" borderId="4" applyNumberFormat="0" applyFont="0" applyAlignment="0" applyProtection="0"/>
    <xf numFmtId="0" fontId="5" fillId="36" borderId="5" applyNumberFormat="0" applyProtection="0">
      <alignment/>
    </xf>
    <xf numFmtId="9" fontId="1" fillId="0" borderId="0" applyFill="0" applyBorder="0" applyAlignment="0" applyProtection="0"/>
    <xf numFmtId="0" fontId="14" fillId="0" borderId="0" applyNumberFormat="0" applyFill="0" applyBorder="0" applyProtection="0">
      <alignment/>
    </xf>
    <xf numFmtId="0" fontId="56" fillId="39" borderId="0" applyNumberFormat="0" applyBorder="0" applyAlignment="0" applyProtection="0"/>
    <xf numFmtId="0" fontId="57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Protection="0">
      <alignment/>
    </xf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43" fontId="1" fillId="0" borderId="0" applyFill="0" applyBorder="0" applyAlignment="0" applyProtection="0"/>
    <xf numFmtId="0" fontId="10" fillId="0" borderId="0" applyNumberFormat="0" applyFill="0" applyBorder="0" applyProtection="0">
      <alignment/>
    </xf>
  </cellStyleXfs>
  <cellXfs count="91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6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24" fillId="40" borderId="16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25" fillId="40" borderId="16" xfId="0" applyFont="1" applyFill="1" applyBorder="1" applyAlignment="1">
      <alignment horizontal="center" vertical="center" wrapText="1"/>
    </xf>
    <xf numFmtId="164" fontId="19" fillId="40" borderId="16" xfId="0" applyNumberFormat="1" applyFont="1" applyFill="1" applyBorder="1" applyAlignment="1">
      <alignment horizontal="right" vertical="center" wrapText="1"/>
    </xf>
    <xf numFmtId="10" fontId="19" fillId="40" borderId="16" xfId="0" applyNumberFormat="1" applyFont="1" applyFill="1" applyBorder="1" applyAlignment="1">
      <alignment horizontal="right" vertical="center" wrapText="1"/>
    </xf>
    <xf numFmtId="0" fontId="26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left" vertical="center"/>
    </xf>
    <xf numFmtId="165" fontId="26" fillId="41" borderId="20" xfId="0" applyNumberFormat="1" applyFont="1" applyFill="1" applyBorder="1" applyAlignment="1">
      <alignment horizontal="right" vertical="center"/>
    </xf>
    <xf numFmtId="164" fontId="26" fillId="0" borderId="20" xfId="0" applyNumberFormat="1" applyFont="1" applyBorder="1" applyAlignment="1">
      <alignment horizontal="right" vertical="center"/>
    </xf>
    <xf numFmtId="164" fontId="27" fillId="0" borderId="20" xfId="0" applyNumberFormat="1" applyFont="1" applyBorder="1" applyAlignment="1">
      <alignment horizontal="right" vertical="center"/>
    </xf>
    <xf numFmtId="10" fontId="27" fillId="0" borderId="20" xfId="0" applyNumberFormat="1" applyFont="1" applyBorder="1" applyAlignment="1">
      <alignment horizontal="right" vertical="center"/>
    </xf>
    <xf numFmtId="0" fontId="27" fillId="0" borderId="0" xfId="0" applyFont="1" applyAlignment="1">
      <alignment/>
    </xf>
    <xf numFmtId="0" fontId="15" fillId="0" borderId="1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15" fillId="0" borderId="22" xfId="0" applyFont="1" applyBorder="1" applyAlignment="1">
      <alignment horizontal="center" vertical="center"/>
    </xf>
    <xf numFmtId="0" fontId="28" fillId="0" borderId="13" xfId="0" applyFont="1" applyBorder="1" applyAlignment="1">
      <alignment horizontal="right" vertical="center"/>
    </xf>
    <xf numFmtId="165" fontId="26" fillId="0" borderId="20" xfId="0" applyNumberFormat="1" applyFont="1" applyBorder="1" applyAlignment="1">
      <alignment horizontal="right" vertical="center"/>
    </xf>
    <xf numFmtId="0" fontId="27" fillId="0" borderId="23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165" fontId="30" fillId="0" borderId="20" xfId="0" applyNumberFormat="1" applyFont="1" applyBorder="1" applyAlignment="1">
      <alignment horizontal="right" vertical="center"/>
    </xf>
    <xf numFmtId="10" fontId="30" fillId="0" borderId="20" xfId="0" applyNumberFormat="1" applyFont="1" applyBorder="1" applyAlignment="1">
      <alignment horizontal="right"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 horizontal="left" vertical="center"/>
    </xf>
    <xf numFmtId="0" fontId="31" fillId="0" borderId="1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19" xfId="0" applyFont="1" applyBorder="1" applyAlignment="1">
      <alignment horizontal="left" vertical="center" wrapText="1"/>
    </xf>
    <xf numFmtId="165" fontId="31" fillId="0" borderId="20" xfId="0" applyNumberFormat="1" applyFont="1" applyBorder="1" applyAlignment="1">
      <alignment horizontal="right" vertical="center"/>
    </xf>
    <xf numFmtId="10" fontId="31" fillId="0" borderId="20" xfId="0" applyNumberFormat="1" applyFont="1" applyBorder="1" applyAlignment="1">
      <alignment horizontal="right" vertic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165" fontId="31" fillId="0" borderId="0" xfId="0" applyNumberFormat="1" applyFont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169" fontId="1" fillId="0" borderId="0" xfId="76" applyNumberFormat="1" applyAlignment="1">
      <alignment horizontal="right" vertical="center"/>
    </xf>
    <xf numFmtId="169" fontId="1" fillId="0" borderId="0" xfId="76" applyNumberFormat="1" applyAlignment="1">
      <alignment horizontal="right"/>
    </xf>
    <xf numFmtId="169" fontId="1" fillId="0" borderId="0" xfId="76" applyNumberFormat="1" applyFont="1" applyAlignment="1">
      <alignment horizontal="right" vertical="center"/>
    </xf>
    <xf numFmtId="169" fontId="15" fillId="0" borderId="0" xfId="0" applyNumberFormat="1" applyFont="1" applyAlignment="1">
      <alignment horizontal="center" vertical="center"/>
    </xf>
    <xf numFmtId="169" fontId="31" fillId="0" borderId="0" xfId="0" applyNumberFormat="1" applyFont="1" applyAlignment="1">
      <alignment horizontal="center" vertical="center"/>
    </xf>
    <xf numFmtId="43" fontId="1" fillId="0" borderId="0" xfId="76" applyAlignment="1">
      <alignment horizontal="right" vertical="center"/>
    </xf>
    <xf numFmtId="43" fontId="1" fillId="0" borderId="0" xfId="76" applyAlignment="1">
      <alignment horizontal="right"/>
    </xf>
    <xf numFmtId="164" fontId="15" fillId="0" borderId="0" xfId="0" applyNumberFormat="1" applyFont="1" applyAlignment="1">
      <alignment horizontal="center" vertical="center"/>
    </xf>
    <xf numFmtId="43" fontId="1" fillId="0" borderId="0" xfId="76" applyFont="1" applyAlignment="1">
      <alignment horizontal="right"/>
    </xf>
    <xf numFmtId="169" fontId="1" fillId="0" borderId="0" xfId="76" applyNumberFormat="1" applyAlignment="1">
      <alignment/>
    </xf>
    <xf numFmtId="169" fontId="1" fillId="0" borderId="11" xfId="76" applyNumberFormat="1" applyBorder="1" applyAlignment="1">
      <alignment/>
    </xf>
    <xf numFmtId="169" fontId="1" fillId="0" borderId="0" xfId="76" applyNumberFormat="1" applyAlignment="1">
      <alignment vertical="center"/>
    </xf>
    <xf numFmtId="169" fontId="1" fillId="0" borderId="13" xfId="76" applyNumberFormat="1" applyBorder="1" applyAlignment="1">
      <alignment vertical="center"/>
    </xf>
    <xf numFmtId="169" fontId="1" fillId="40" borderId="16" xfId="76" applyNumberFormat="1" applyFill="1" applyBorder="1" applyAlignment="1">
      <alignment horizontal="center" vertical="center" wrapText="1"/>
    </xf>
    <xf numFmtId="169" fontId="1" fillId="41" borderId="20" xfId="76" applyNumberFormat="1" applyFill="1" applyBorder="1" applyAlignment="1">
      <alignment horizontal="right" vertical="center"/>
    </xf>
    <xf numFmtId="169" fontId="1" fillId="0" borderId="0" xfId="76" applyNumberFormat="1" applyAlignment="1">
      <alignment/>
    </xf>
    <xf numFmtId="169" fontId="1" fillId="0" borderId="0" xfId="76" applyNumberFormat="1" applyAlignment="1">
      <alignment horizontal="center" vertical="center"/>
    </xf>
    <xf numFmtId="169" fontId="1" fillId="0" borderId="11" xfId="76" applyNumberFormat="1" applyBorder="1" applyAlignment="1">
      <alignment horizontal="center" vertical="center"/>
    </xf>
    <xf numFmtId="169" fontId="1" fillId="0" borderId="13" xfId="76" applyNumberFormat="1" applyBorder="1" applyAlignment="1">
      <alignment horizontal="right" vertical="center"/>
    </xf>
    <xf numFmtId="169" fontId="1" fillId="40" borderId="25" xfId="76" applyNumberFormat="1" applyFill="1" applyBorder="1" applyAlignment="1">
      <alignment horizontal="center" vertical="center" wrapText="1"/>
    </xf>
    <xf numFmtId="169" fontId="33" fillId="40" borderId="25" xfId="76" applyNumberFormat="1" applyFont="1" applyFill="1" applyBorder="1" applyAlignment="1">
      <alignment horizontal="right" vertical="center" wrapText="1"/>
    </xf>
    <xf numFmtId="169" fontId="1" fillId="0" borderId="20" xfId="76" applyNumberFormat="1" applyBorder="1" applyAlignment="1">
      <alignment horizontal="right" vertical="center"/>
    </xf>
    <xf numFmtId="169" fontId="1" fillId="0" borderId="20" xfId="76" applyNumberFormat="1" applyFill="1" applyBorder="1" applyAlignment="1">
      <alignment horizontal="right" vertical="center"/>
    </xf>
    <xf numFmtId="169" fontId="1" fillId="0" borderId="13" xfId="76" applyNumberFormat="1" applyBorder="1" applyAlignment="1">
      <alignment horizontal="center" vertical="center"/>
    </xf>
    <xf numFmtId="169" fontId="1" fillId="40" borderId="25" xfId="76" applyNumberFormat="1" applyFill="1" applyBorder="1" applyAlignment="1">
      <alignment horizontal="right" vertical="center" wrapText="1"/>
    </xf>
    <xf numFmtId="169" fontId="1" fillId="40" borderId="16" xfId="76" applyNumberFormat="1" applyFill="1" applyBorder="1" applyAlignment="1">
      <alignment horizontal="right" vertical="center" wrapText="1"/>
    </xf>
    <xf numFmtId="0" fontId="27" fillId="0" borderId="19" xfId="0" applyFont="1" applyBorder="1" applyAlignment="1">
      <alignment horizontal="left" vertical="center"/>
    </xf>
    <xf numFmtId="0" fontId="19" fillId="40" borderId="2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9" fillId="40" borderId="26" xfId="0" applyFont="1" applyFill="1" applyBorder="1" applyAlignment="1">
      <alignment horizontal="center" vertical="center" wrapText="1"/>
    </xf>
    <xf numFmtId="0" fontId="24" fillId="40" borderId="16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9" fillId="40" borderId="26" xfId="0" applyFont="1" applyFill="1" applyBorder="1" applyAlignment="1">
      <alignment horizontal="left" vertical="center" wrapText="1"/>
    </xf>
    <xf numFmtId="0" fontId="19" fillId="40" borderId="26" xfId="0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/>
    </xf>
    <xf numFmtId="0" fontId="30" fillId="0" borderId="23" xfId="0" applyFont="1" applyBorder="1" applyAlignment="1">
      <alignment horizontal="left" vertical="center"/>
    </xf>
    <xf numFmtId="0" fontId="31" fillId="0" borderId="27" xfId="0" applyFont="1" applyBorder="1" applyAlignment="1">
      <alignment horizontal="center" vertical="center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 1" xfId="52"/>
    <cellStyle name="Heading 2" xfId="53"/>
    <cellStyle name="Hyperlink" xfId="54"/>
    <cellStyle name="Currency" xfId="55"/>
    <cellStyle name="Currency [0]" xfId="56"/>
    <cellStyle name="Neutral" xfId="57"/>
    <cellStyle name="Neutro" xfId="58"/>
    <cellStyle name="Nota" xfId="59"/>
    <cellStyle name="Note" xfId="60"/>
    <cellStyle name="Percent" xfId="61"/>
    <cellStyle name="Resultado" xfId="62"/>
    <cellStyle name="Ruim" xfId="63"/>
    <cellStyle name="Saída" xfId="64"/>
    <cellStyle name="Comma [0]" xfId="65"/>
    <cellStyle name="Status" xfId="66"/>
    <cellStyle name="Text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Warning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84D1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1219200</xdr:colOff>
      <xdr:row>2</xdr:row>
      <xdr:rowOff>19050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6287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266700</xdr:colOff>
      <xdr:row>0</xdr:row>
      <xdr:rowOff>19050</xdr:rowOff>
    </xdr:from>
    <xdr:to>
      <xdr:col>10</xdr:col>
      <xdr:colOff>9525</xdr:colOff>
      <xdr:row>2</xdr:row>
      <xdr:rowOff>152400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19050"/>
          <a:ext cx="10668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4</xdr:col>
      <xdr:colOff>1219200</xdr:colOff>
      <xdr:row>2</xdr:row>
      <xdr:rowOff>19050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76212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38100</xdr:colOff>
      <xdr:row>0</xdr:row>
      <xdr:rowOff>19050</xdr:rowOff>
    </xdr:from>
    <xdr:to>
      <xdr:col>12</xdr:col>
      <xdr:colOff>152400</xdr:colOff>
      <xdr:row>2</xdr:row>
      <xdr:rowOff>152400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0" y="19050"/>
          <a:ext cx="12192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showGridLines="0" tabSelected="1" zoomScalePageLayoutView="0" workbookViewId="0" topLeftCell="A1">
      <selection activeCell="I18" sqref="I18"/>
    </sheetView>
  </sheetViews>
  <sheetFormatPr defaultColWidth="9.140625" defaultRowHeight="15"/>
  <cols>
    <col min="1" max="1" width="2.421875" style="0" customWidth="1"/>
    <col min="2" max="3" width="2.00390625" style="0" customWidth="1"/>
    <col min="4" max="4" width="46.57421875" style="0" customWidth="1"/>
    <col min="5" max="6" width="15.00390625" style="0" customWidth="1"/>
    <col min="7" max="7" width="16.7109375" style="60" customWidth="1"/>
    <col min="8" max="8" width="13.421875" style="0" customWidth="1"/>
    <col min="9" max="9" width="17.421875" style="60" customWidth="1"/>
    <col min="10" max="10" width="2.421875" style="0" customWidth="1"/>
    <col min="11" max="11" width="6.8515625" style="0" customWidth="1"/>
    <col min="12" max="12" width="17.00390625" style="0" customWidth="1"/>
    <col min="13" max="13" width="6.8515625" style="0" customWidth="1"/>
    <col min="14" max="14" width="11.7109375" style="0" bestFit="1" customWidth="1"/>
    <col min="15" max="26" width="6.8515625" style="0" customWidth="1"/>
    <col min="27" max="64" width="11.57421875" style="0" customWidth="1"/>
  </cols>
  <sheetData>
    <row r="1" spans="1:26" ht="15" customHeight="1">
      <c r="A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4" t="s">
        <v>0</v>
      </c>
      <c r="B3" s="5"/>
      <c r="C3" s="5"/>
      <c r="D3" s="5"/>
      <c r="E3" s="5"/>
      <c r="F3" s="5"/>
      <c r="G3" s="61"/>
      <c r="H3" s="5"/>
      <c r="I3" s="61"/>
      <c r="J3" s="6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" t="s">
        <v>1</v>
      </c>
      <c r="J4" s="8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0:26" ht="6.75" customHeight="1"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78" t="s">
        <v>51</v>
      </c>
      <c r="B6" s="78"/>
      <c r="C6" s="78"/>
      <c r="D6" s="78"/>
      <c r="E6" s="78"/>
      <c r="F6" s="78"/>
      <c r="G6" s="78"/>
      <c r="H6" s="78"/>
      <c r="I6" s="78"/>
      <c r="J6" s="7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79" t="s">
        <v>49</v>
      </c>
      <c r="B7" s="79"/>
      <c r="C7" s="79"/>
      <c r="D7" s="79"/>
      <c r="E7" s="80" t="s">
        <v>54</v>
      </c>
      <c r="F7" s="80"/>
      <c r="G7" s="80"/>
      <c r="H7" s="9"/>
      <c r="I7" s="62"/>
      <c r="J7" s="10" t="s">
        <v>55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8.25" customHeight="1">
      <c r="A8" s="11"/>
      <c r="B8" s="9"/>
      <c r="C8" s="9"/>
      <c r="D8" s="9"/>
      <c r="E8" s="9"/>
      <c r="F8" s="9"/>
      <c r="G8" s="62"/>
      <c r="H8" s="9"/>
      <c r="I8" s="62"/>
      <c r="J8" s="1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13"/>
      <c r="B9" s="14"/>
      <c r="C9" s="14"/>
      <c r="D9" s="14"/>
      <c r="E9" s="14"/>
      <c r="F9" s="14"/>
      <c r="G9" s="81"/>
      <c r="H9" s="81"/>
      <c r="I9" s="74"/>
      <c r="J9" s="1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.75" customHeight="1">
      <c r="A10" s="16"/>
      <c r="B10" s="82" t="s">
        <v>3</v>
      </c>
      <c r="C10" s="82"/>
      <c r="D10" s="82"/>
      <c r="E10" s="83" t="s">
        <v>4</v>
      </c>
      <c r="F10" s="83"/>
      <c r="G10" s="83" t="s">
        <v>5</v>
      </c>
      <c r="H10" s="83"/>
      <c r="I10" s="70" t="s">
        <v>6</v>
      </c>
      <c r="J10" s="18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16"/>
      <c r="B11" s="82"/>
      <c r="C11" s="82"/>
      <c r="D11" s="82"/>
      <c r="E11" s="17" t="s">
        <v>7</v>
      </c>
      <c r="F11" s="17" t="s">
        <v>8</v>
      </c>
      <c r="G11" s="64" t="s">
        <v>9</v>
      </c>
      <c r="H11" s="17" t="s">
        <v>10</v>
      </c>
      <c r="I11" s="70" t="s">
        <v>9</v>
      </c>
      <c r="J11" s="18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16"/>
      <c r="B12" s="82"/>
      <c r="C12" s="82"/>
      <c r="D12" s="82"/>
      <c r="E12" s="19" t="s">
        <v>11</v>
      </c>
      <c r="F12" s="19" t="s">
        <v>11</v>
      </c>
      <c r="G12" s="64" t="s">
        <v>12</v>
      </c>
      <c r="H12" s="19" t="s">
        <v>13</v>
      </c>
      <c r="I12" s="70" t="s">
        <v>14</v>
      </c>
      <c r="J12" s="1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6.75" customHeight="1">
      <c r="A13" s="16"/>
      <c r="B13" s="9"/>
      <c r="C13" s="9"/>
      <c r="D13" s="9"/>
      <c r="E13" s="9"/>
      <c r="F13" s="9"/>
      <c r="G13" s="62"/>
      <c r="H13" s="9"/>
      <c r="I13" s="62"/>
      <c r="J13" s="1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16"/>
      <c r="B14" s="86" t="s">
        <v>15</v>
      </c>
      <c r="C14" s="86"/>
      <c r="D14" s="86"/>
      <c r="E14" s="20">
        <f>SUM(E15:E19)</f>
        <v>4032712562</v>
      </c>
      <c r="F14" s="20">
        <f>SUM(F15:F19)</f>
        <v>4032712562</v>
      </c>
      <c r="G14" s="76">
        <f>SUM(G15:G19)</f>
        <v>979950497.4699999</v>
      </c>
      <c r="H14" s="21">
        <f aca="true" t="shared" si="0" ref="H14:H19">_xlfn.IFERROR(IF(F14&gt;0,G14/F14,G14/E14),0)</f>
        <v>0.24300033349860156</v>
      </c>
      <c r="I14" s="75">
        <f>SUM(I15:I19)</f>
        <v>729731922.97</v>
      </c>
      <c r="J14" s="1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>
      <c r="A15" s="16"/>
      <c r="B15" s="88"/>
      <c r="C15" s="77" t="s">
        <v>16</v>
      </c>
      <c r="D15" s="77"/>
      <c r="E15" s="24">
        <v>3509855719</v>
      </c>
      <c r="F15" s="25">
        <v>3509855719</v>
      </c>
      <c r="G15" s="72">
        <v>847874496.99</v>
      </c>
      <c r="H15" s="27">
        <f t="shared" si="0"/>
        <v>0.24156961563980459</v>
      </c>
      <c r="I15" s="72">
        <v>660311734.24</v>
      </c>
      <c r="J15" s="18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>
      <c r="A16" s="16"/>
      <c r="B16" s="88"/>
      <c r="C16" s="77" t="s">
        <v>17</v>
      </c>
      <c r="D16" s="77"/>
      <c r="E16" s="24">
        <v>393545765</v>
      </c>
      <c r="F16" s="25">
        <v>393545765</v>
      </c>
      <c r="G16" s="72">
        <v>66118423.04</v>
      </c>
      <c r="H16" s="27">
        <f t="shared" si="0"/>
        <v>0.16800694841678704</v>
      </c>
      <c r="I16" s="72">
        <v>69410112.33</v>
      </c>
      <c r="J16" s="1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>
      <c r="A17" s="16"/>
      <c r="B17" s="88"/>
      <c r="C17" s="77" t="s">
        <v>18</v>
      </c>
      <c r="D17" s="77"/>
      <c r="E17" s="24">
        <v>119280860</v>
      </c>
      <c r="F17" s="25">
        <v>119280860</v>
      </c>
      <c r="G17" s="72">
        <v>65331271.88</v>
      </c>
      <c r="H17" s="27">
        <f t="shared" si="0"/>
        <v>0.547709598002563</v>
      </c>
      <c r="I17" s="72">
        <v>10076.4</v>
      </c>
      <c r="J17" s="18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>
      <c r="A18" s="16"/>
      <c r="B18" s="88"/>
      <c r="C18" s="77" t="s">
        <v>19</v>
      </c>
      <c r="D18" s="77"/>
      <c r="E18" s="24">
        <v>2014264</v>
      </c>
      <c r="F18" s="25">
        <v>2014264</v>
      </c>
      <c r="G18" s="72">
        <v>626305.56</v>
      </c>
      <c r="H18" s="27">
        <f t="shared" si="0"/>
        <v>0.3109351902233273</v>
      </c>
      <c r="I18" s="72">
        <v>0</v>
      </c>
      <c r="J18" s="18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>
      <c r="A19" s="16"/>
      <c r="B19" s="88"/>
      <c r="C19" s="77" t="s">
        <v>20</v>
      </c>
      <c r="D19" s="77"/>
      <c r="E19" s="24">
        <v>8015954</v>
      </c>
      <c r="F19" s="25">
        <v>8015954</v>
      </c>
      <c r="G19" s="72">
        <v>0</v>
      </c>
      <c r="H19" s="27">
        <f t="shared" si="0"/>
        <v>0</v>
      </c>
      <c r="I19" s="72">
        <v>0</v>
      </c>
      <c r="J19" s="18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6.75" customHeight="1">
      <c r="A20" s="16"/>
      <c r="B20" s="28"/>
      <c r="C20" s="28"/>
      <c r="D20" s="28"/>
      <c r="E20" s="28"/>
      <c r="F20" s="28"/>
      <c r="G20" s="66"/>
      <c r="H20" s="28"/>
      <c r="I20" s="66"/>
      <c r="J20" s="1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9.5" customHeight="1">
      <c r="A21" s="16"/>
      <c r="B21" s="86" t="s">
        <v>21</v>
      </c>
      <c r="C21" s="86"/>
      <c r="D21" s="86"/>
      <c r="E21" s="20">
        <f>SUM(E22)</f>
        <v>1300</v>
      </c>
      <c r="F21" s="20">
        <f>SUM(F22)</f>
        <v>1300</v>
      </c>
      <c r="G21" s="76">
        <f>SUM(G22)</f>
        <v>570051</v>
      </c>
      <c r="H21" s="21">
        <f>_xlfn.IFERROR(IF(F21&gt;0,G21/F21,G21/E21),0)</f>
        <v>438.5007692307692</v>
      </c>
      <c r="I21" s="75">
        <f>SUM(I22)</f>
        <v>4256841.8</v>
      </c>
      <c r="J21" s="18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>
      <c r="A22" s="16"/>
      <c r="B22" s="22"/>
      <c r="C22" s="77" t="s">
        <v>22</v>
      </c>
      <c r="D22" s="77"/>
      <c r="E22" s="24">
        <v>1300</v>
      </c>
      <c r="F22" s="25">
        <v>1300</v>
      </c>
      <c r="G22" s="72">
        <v>570051</v>
      </c>
      <c r="H22" s="27">
        <f>_xlfn.IFERROR(IF(F22&gt;0,G22/F22,G22/E22),0)</f>
        <v>438.5007692307692</v>
      </c>
      <c r="I22" s="72">
        <v>4256841.8</v>
      </c>
      <c r="J22" s="18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6.75" customHeight="1">
      <c r="A23" s="29"/>
      <c r="B23" s="30"/>
      <c r="C23" s="30"/>
      <c r="D23" s="30"/>
      <c r="E23" s="30"/>
      <c r="F23" s="30"/>
      <c r="G23" s="67"/>
      <c r="H23" s="30"/>
      <c r="I23" s="67"/>
      <c r="J23" s="18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9.5" customHeight="1">
      <c r="A24" s="29"/>
      <c r="B24" s="87" t="s">
        <v>23</v>
      </c>
      <c r="C24" s="87"/>
      <c r="D24" s="87"/>
      <c r="E24" s="20">
        <f>E14+E21</f>
        <v>4032713862</v>
      </c>
      <c r="F24" s="20">
        <f>F14+F21</f>
        <v>4032713862</v>
      </c>
      <c r="G24" s="76">
        <f>G14+G21</f>
        <v>980520548.4699999</v>
      </c>
      <c r="H24" s="21">
        <f>_xlfn.IFERROR(IF(F24&gt;0,G24/F24,G24/E24),0)</f>
        <v>0.24314161183350527</v>
      </c>
      <c r="I24" s="75">
        <f>I14+I21</f>
        <v>733988764.77</v>
      </c>
      <c r="J24" s="18"/>
      <c r="K24" s="2"/>
      <c r="L24" s="2"/>
      <c r="M24" s="2"/>
      <c r="N24" s="58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6.25" customHeight="1">
      <c r="A25" s="31"/>
      <c r="B25" s="32" t="s">
        <v>50</v>
      </c>
      <c r="C25" s="6"/>
      <c r="D25" s="6"/>
      <c r="E25" s="6"/>
      <c r="F25" s="6"/>
      <c r="G25" s="68"/>
      <c r="H25" s="6"/>
      <c r="I25" s="68"/>
      <c r="J25" s="33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2:10" ht="30" customHeight="1">
      <c r="B26" s="84"/>
      <c r="C26" s="85"/>
      <c r="D26" s="85"/>
      <c r="E26" s="85"/>
      <c r="F26" s="85"/>
      <c r="G26" s="85"/>
      <c r="H26" s="85"/>
      <c r="I26" s="85"/>
      <c r="J26" s="85"/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</sheetData>
  <sheetProtection selectLockedCells="1" selectUnlockedCells="1"/>
  <mergeCells count="18">
    <mergeCell ref="B26:J26"/>
    <mergeCell ref="B21:D21"/>
    <mergeCell ref="C22:D22"/>
    <mergeCell ref="B24:D24"/>
    <mergeCell ref="B14:D14"/>
    <mergeCell ref="B15:B19"/>
    <mergeCell ref="C15:D15"/>
    <mergeCell ref="C16:D16"/>
    <mergeCell ref="C17:D17"/>
    <mergeCell ref="C18:D18"/>
    <mergeCell ref="C19:D19"/>
    <mergeCell ref="A6:J6"/>
    <mergeCell ref="A7:D7"/>
    <mergeCell ref="E7:G7"/>
    <mergeCell ref="G9:H9"/>
    <mergeCell ref="B10:D12"/>
    <mergeCell ref="E10:F10"/>
    <mergeCell ref="G10:H10"/>
  </mergeCells>
  <printOptions horizontalCentered="1"/>
  <pageMargins left="0.16527777777777777" right="0.16527777777777777" top="0.19652777777777777" bottom="0.19652777777777777" header="0.5118055555555555" footer="0.5118055555555555"/>
  <pageSetup horizontalDpi="300" verticalDpi="3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showGridLines="0" zoomScalePageLayoutView="0" workbookViewId="0" topLeftCell="A6">
      <selection activeCell="O29" sqref="O29"/>
    </sheetView>
  </sheetViews>
  <sheetFormatPr defaultColWidth="11.57421875" defaultRowHeight="15"/>
  <cols>
    <col min="1" max="1" width="2.421875" style="0" customWidth="1"/>
    <col min="2" max="4" width="2.00390625" style="0" customWidth="1"/>
    <col min="5" max="5" width="47.00390625" style="0" customWidth="1"/>
    <col min="6" max="6" width="16.57421875" style="60" bestFit="1" customWidth="1"/>
    <col min="7" max="8" width="14.8515625" style="0" bestFit="1" customWidth="1"/>
    <col min="9" max="9" width="10.140625" style="0" bestFit="1" customWidth="1"/>
    <col min="10" max="10" width="17.28125" style="0" bestFit="1" customWidth="1"/>
    <col min="11" max="11" width="10.28125" style="0" bestFit="1" customWidth="1"/>
    <col min="12" max="12" width="16.57421875" style="60" bestFit="1" customWidth="1"/>
    <col min="13" max="13" width="2.421875" style="0" customWidth="1"/>
    <col min="14" max="14" width="18.140625" style="57" customWidth="1"/>
    <col min="15" max="15" width="15.57421875" style="57" customWidth="1"/>
    <col min="16" max="16" width="11.57421875" style="52" customWidth="1"/>
    <col min="17" max="17" width="11.421875" style="0" customWidth="1"/>
    <col min="18" max="26" width="6.8515625" style="0" customWidth="1"/>
  </cols>
  <sheetData>
    <row r="1" spans="1:26" ht="15" customHeight="1">
      <c r="A1" s="1"/>
      <c r="M1" s="2"/>
      <c r="N1" s="56"/>
      <c r="O1" s="56"/>
      <c r="P1" s="51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3"/>
      <c r="M2" s="2"/>
      <c r="N2" s="56"/>
      <c r="O2" s="56"/>
      <c r="P2" s="51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4" t="s">
        <v>0</v>
      </c>
      <c r="B3" s="5"/>
      <c r="C3" s="5"/>
      <c r="D3" s="5"/>
      <c r="E3" s="5"/>
      <c r="F3" s="61"/>
      <c r="G3" s="5"/>
      <c r="H3" s="5"/>
      <c r="I3" s="5"/>
      <c r="J3" s="5"/>
      <c r="K3" s="5"/>
      <c r="L3" s="61"/>
      <c r="M3" s="6"/>
      <c r="N3" s="56"/>
      <c r="O3" s="56"/>
      <c r="P3" s="51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" t="s">
        <v>1</v>
      </c>
      <c r="M4" s="8" t="s">
        <v>2</v>
      </c>
      <c r="N4" s="56"/>
      <c r="O4" s="56"/>
      <c r="P4" s="51"/>
      <c r="Q4" s="2"/>
      <c r="R4" s="2"/>
      <c r="S4" s="2"/>
      <c r="T4" s="2"/>
      <c r="U4" s="2"/>
      <c r="V4" s="2"/>
      <c r="W4" s="2"/>
      <c r="X4" s="2"/>
      <c r="Y4" s="2"/>
      <c r="Z4" s="2"/>
    </row>
    <row r="5" spans="13:26" ht="6.75" customHeight="1">
      <c r="M5" s="2"/>
      <c r="N5" s="56"/>
      <c r="O5" s="56"/>
      <c r="P5" s="51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78" t="s">
        <v>52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56"/>
      <c r="O6" s="56"/>
      <c r="P6" s="51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79" t="s">
        <v>49</v>
      </c>
      <c r="B7" s="79"/>
      <c r="C7" s="79"/>
      <c r="D7" s="79"/>
      <c r="E7" s="79"/>
      <c r="F7" s="80" t="s">
        <v>54</v>
      </c>
      <c r="G7" s="80"/>
      <c r="H7" s="80"/>
      <c r="I7" s="9"/>
      <c r="J7" s="9"/>
      <c r="K7" s="9"/>
      <c r="L7" s="62"/>
      <c r="M7" s="10" t="s">
        <v>55</v>
      </c>
      <c r="N7" s="56"/>
      <c r="O7" s="56"/>
      <c r="P7" s="51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8.25" customHeight="1">
      <c r="A8" s="11"/>
      <c r="B8" s="9"/>
      <c r="C8" s="9"/>
      <c r="D8" s="9"/>
      <c r="E8" s="9"/>
      <c r="F8" s="62"/>
      <c r="G8" s="9"/>
      <c r="H8" s="9"/>
      <c r="I8" s="9"/>
      <c r="J8" s="9"/>
      <c r="K8" s="9"/>
      <c r="L8" s="62"/>
      <c r="M8" s="12"/>
      <c r="N8" s="56"/>
      <c r="O8" s="56"/>
      <c r="P8" s="51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13"/>
      <c r="B9" s="14"/>
      <c r="C9" s="14"/>
      <c r="D9" s="14"/>
      <c r="E9" s="14"/>
      <c r="F9" s="63"/>
      <c r="G9" s="14"/>
      <c r="H9" s="34"/>
      <c r="I9" s="34"/>
      <c r="J9" s="34"/>
      <c r="K9" s="34"/>
      <c r="L9" s="69"/>
      <c r="M9" s="15"/>
      <c r="N9" s="56"/>
      <c r="O9" s="56"/>
      <c r="P9" s="51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.75" customHeight="1">
      <c r="A10" s="16"/>
      <c r="B10" s="82" t="s">
        <v>24</v>
      </c>
      <c r="C10" s="82"/>
      <c r="D10" s="82"/>
      <c r="E10" s="82"/>
      <c r="F10" s="83" t="s">
        <v>4</v>
      </c>
      <c r="G10" s="83"/>
      <c r="H10" s="83" t="s">
        <v>25</v>
      </c>
      <c r="I10" s="83"/>
      <c r="J10" s="83" t="s">
        <v>26</v>
      </c>
      <c r="K10" s="83"/>
      <c r="L10" s="70" t="s">
        <v>27</v>
      </c>
      <c r="M10" s="18"/>
      <c r="N10" s="56"/>
      <c r="O10" s="56"/>
      <c r="P10" s="51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16"/>
      <c r="B11" s="82"/>
      <c r="C11" s="82"/>
      <c r="D11" s="82"/>
      <c r="E11" s="82"/>
      <c r="F11" s="64" t="s">
        <v>7</v>
      </c>
      <c r="G11" s="17" t="s">
        <v>8</v>
      </c>
      <c r="H11" s="17" t="s">
        <v>9</v>
      </c>
      <c r="I11" s="17" t="s">
        <v>10</v>
      </c>
      <c r="J11" s="17" t="s">
        <v>9</v>
      </c>
      <c r="K11" s="17" t="s">
        <v>10</v>
      </c>
      <c r="L11" s="70" t="s">
        <v>9</v>
      </c>
      <c r="M11" s="18"/>
      <c r="N11" s="56"/>
      <c r="O11" s="56"/>
      <c r="P11" s="51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16"/>
      <c r="B12" s="82"/>
      <c r="C12" s="82"/>
      <c r="D12" s="82"/>
      <c r="E12" s="82"/>
      <c r="F12" s="64" t="s">
        <v>11</v>
      </c>
      <c r="G12" s="19" t="s">
        <v>11</v>
      </c>
      <c r="H12" s="19" t="s">
        <v>12</v>
      </c>
      <c r="I12" s="19" t="s">
        <v>13</v>
      </c>
      <c r="J12" s="19" t="s">
        <v>14</v>
      </c>
      <c r="K12" s="19" t="s">
        <v>28</v>
      </c>
      <c r="L12" s="70" t="s">
        <v>29</v>
      </c>
      <c r="M12" s="18"/>
      <c r="N12" s="56"/>
      <c r="O12" s="56"/>
      <c r="P12" s="51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6.75" customHeight="1">
      <c r="A13" s="16"/>
      <c r="B13" s="9"/>
      <c r="C13" s="9"/>
      <c r="D13" s="9"/>
      <c r="E13" s="9"/>
      <c r="F13" s="62"/>
      <c r="G13" s="9"/>
      <c r="H13" s="9"/>
      <c r="I13" s="9"/>
      <c r="J13" s="9"/>
      <c r="K13" s="9"/>
      <c r="L13" s="62"/>
      <c r="M13" s="18"/>
      <c r="N13" s="56"/>
      <c r="O13" s="56"/>
      <c r="P13" s="51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16"/>
      <c r="B14" s="86" t="s">
        <v>30</v>
      </c>
      <c r="C14" s="86"/>
      <c r="D14" s="86"/>
      <c r="E14" s="86"/>
      <c r="F14" s="20">
        <f>SUM(F15:F23)</f>
        <v>3696898627.09</v>
      </c>
      <c r="G14" s="20">
        <f>SUM(G15:G23)</f>
        <v>3696898627.09</v>
      </c>
      <c r="H14" s="20">
        <f>SUM(H15:H23)</f>
        <v>3696898627.09</v>
      </c>
      <c r="I14" s="21">
        <f aca="true" t="shared" si="0" ref="I14:I23">_xlfn.IFERROR(IF(G14&gt;0,H14/G14,H14/F14),0)</f>
        <v>1</v>
      </c>
      <c r="J14" s="20">
        <f>SUM(J15:J23)</f>
        <v>734875547.9499999</v>
      </c>
      <c r="K14" s="21">
        <f aca="true" t="shared" si="1" ref="K14:K23">_xlfn.IFERROR(J14/H14,0)</f>
        <v>0.1987816334927351</v>
      </c>
      <c r="L14" s="71">
        <f>SUM(L15:L23)</f>
        <v>643734042.48</v>
      </c>
      <c r="M14" s="18"/>
      <c r="N14" s="56"/>
      <c r="O14" s="56"/>
      <c r="P14" s="51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>
      <c r="A15" s="16"/>
      <c r="B15" s="88"/>
      <c r="C15" s="77" t="s">
        <v>31</v>
      </c>
      <c r="D15" s="77"/>
      <c r="E15" s="77"/>
      <c r="F15" s="35">
        <v>2348993780.94</v>
      </c>
      <c r="G15" s="35">
        <v>2348993780.94</v>
      </c>
      <c r="H15" s="26">
        <f>G15</f>
        <v>2348993780.94</v>
      </c>
      <c r="I15" s="27">
        <f t="shared" si="0"/>
        <v>1</v>
      </c>
      <c r="J15" s="26">
        <v>491441192.06</v>
      </c>
      <c r="K15" s="27">
        <f t="shared" si="1"/>
        <v>0.20921349219721616</v>
      </c>
      <c r="L15" s="72">
        <v>449701188.68</v>
      </c>
      <c r="M15" s="18"/>
      <c r="N15" s="56"/>
      <c r="O15" s="56"/>
      <c r="P15" s="51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>
      <c r="A16" s="16"/>
      <c r="B16" s="88"/>
      <c r="C16" s="77" t="s">
        <v>32</v>
      </c>
      <c r="D16" s="77"/>
      <c r="E16" s="77"/>
      <c r="F16" s="35">
        <v>3953384.88</v>
      </c>
      <c r="G16" s="35">
        <v>3953384.88</v>
      </c>
      <c r="H16" s="26">
        <f>G16</f>
        <v>3953384.88</v>
      </c>
      <c r="I16" s="27">
        <f t="shared" si="0"/>
        <v>1</v>
      </c>
      <c r="J16" s="26">
        <v>685115.92</v>
      </c>
      <c r="K16" s="27">
        <f t="shared" si="1"/>
        <v>0.17329856333138</v>
      </c>
      <c r="L16" s="72">
        <v>685116.2</v>
      </c>
      <c r="M16" s="18"/>
      <c r="N16" s="56"/>
      <c r="O16" s="56"/>
      <c r="P16" s="51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>
      <c r="A17" s="16"/>
      <c r="B17" s="88"/>
      <c r="C17" s="77" t="s">
        <v>33</v>
      </c>
      <c r="D17" s="77"/>
      <c r="E17" s="77"/>
      <c r="F17" s="35">
        <v>709717.81</v>
      </c>
      <c r="G17" s="35">
        <v>709717.81</v>
      </c>
      <c r="H17" s="26">
        <f>G17</f>
        <v>709717.81</v>
      </c>
      <c r="I17" s="27">
        <f t="shared" si="0"/>
        <v>1</v>
      </c>
      <c r="J17" s="26">
        <v>141006.32</v>
      </c>
      <c r="K17" s="27">
        <f t="shared" si="1"/>
        <v>0.19867941597802088</v>
      </c>
      <c r="L17" s="72">
        <v>141006.36</v>
      </c>
      <c r="M17" s="18"/>
      <c r="N17" s="56"/>
      <c r="O17" s="56"/>
      <c r="P17" s="51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>
      <c r="A18" s="16"/>
      <c r="B18" s="88"/>
      <c r="C18" s="77" t="s">
        <v>34</v>
      </c>
      <c r="D18" s="77"/>
      <c r="E18" s="77"/>
      <c r="F18" s="35">
        <v>12256000</v>
      </c>
      <c r="G18" s="35">
        <v>12256000</v>
      </c>
      <c r="H18" s="26">
        <f aca="true" t="shared" si="2" ref="H18:H23">G18</f>
        <v>12256000</v>
      </c>
      <c r="I18" s="27">
        <f t="shared" si="0"/>
        <v>1</v>
      </c>
      <c r="J18" s="26">
        <v>3031783.49</v>
      </c>
      <c r="K18" s="27">
        <f t="shared" si="1"/>
        <v>0.2473713683093995</v>
      </c>
      <c r="L18" s="72">
        <v>3116790.76</v>
      </c>
      <c r="M18" s="18"/>
      <c r="N18" s="56"/>
      <c r="O18" s="56"/>
      <c r="P18" s="51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>
      <c r="A19" s="16"/>
      <c r="B19" s="88"/>
      <c r="C19" s="77" t="s">
        <v>35</v>
      </c>
      <c r="D19" s="77"/>
      <c r="E19" s="77"/>
      <c r="F19" s="35">
        <v>326894484.14</v>
      </c>
      <c r="G19" s="35">
        <v>326894484.14</v>
      </c>
      <c r="H19" s="26">
        <f t="shared" si="2"/>
        <v>326894484.14</v>
      </c>
      <c r="I19" s="27">
        <f t="shared" si="0"/>
        <v>1</v>
      </c>
      <c r="J19" s="26">
        <v>43518783.98</v>
      </c>
      <c r="K19" s="27">
        <f t="shared" si="1"/>
        <v>0.13312792381459115</v>
      </c>
      <c r="L19" s="72">
        <v>67132698.02</v>
      </c>
      <c r="M19" s="18"/>
      <c r="N19" s="56"/>
      <c r="O19" s="56"/>
      <c r="P19" s="51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9.5" customHeight="1">
      <c r="A20" s="16"/>
      <c r="B20" s="88"/>
      <c r="C20" s="77" t="s">
        <v>36</v>
      </c>
      <c r="D20" s="77"/>
      <c r="E20" s="77"/>
      <c r="F20" s="35">
        <v>591257807.45</v>
      </c>
      <c r="G20" s="35">
        <v>591257807.45</v>
      </c>
      <c r="H20" s="26">
        <f t="shared" si="2"/>
        <v>591257807.45</v>
      </c>
      <c r="I20" s="27">
        <f t="shared" si="0"/>
        <v>1</v>
      </c>
      <c r="J20" s="26">
        <v>118749094.77</v>
      </c>
      <c r="K20" s="27">
        <f t="shared" si="1"/>
        <v>0.20084148280789013</v>
      </c>
      <c r="L20" s="72">
        <v>58854108.39</v>
      </c>
      <c r="M20" s="18"/>
      <c r="N20" s="56"/>
      <c r="O20" s="56"/>
      <c r="P20" s="51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9.5" customHeight="1">
      <c r="A21" s="16"/>
      <c r="B21" s="88"/>
      <c r="C21" s="77" t="s">
        <v>37</v>
      </c>
      <c r="D21" s="77"/>
      <c r="E21" s="77"/>
      <c r="F21" s="35">
        <v>152681268.1</v>
      </c>
      <c r="G21" s="35">
        <v>152681268.1</v>
      </c>
      <c r="H21" s="26">
        <f t="shared" si="2"/>
        <v>152681268.1</v>
      </c>
      <c r="I21" s="27">
        <f t="shared" si="0"/>
        <v>1</v>
      </c>
      <c r="J21" s="26">
        <v>33932494.52</v>
      </c>
      <c r="K21" s="27">
        <f t="shared" si="1"/>
        <v>0.22224399195961358</v>
      </c>
      <c r="L21" s="72">
        <v>603056.23</v>
      </c>
      <c r="M21" s="18"/>
      <c r="N21" s="56"/>
      <c r="O21" s="56"/>
      <c r="P21" s="51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>
      <c r="A22" s="16"/>
      <c r="B22" s="88"/>
      <c r="C22" s="77" t="s">
        <v>38</v>
      </c>
      <c r="D22" s="77"/>
      <c r="E22" s="77"/>
      <c r="F22" s="35">
        <v>5615769.15</v>
      </c>
      <c r="G22" s="35">
        <v>5615769.15</v>
      </c>
      <c r="H22" s="26">
        <f t="shared" si="2"/>
        <v>5615769.15</v>
      </c>
      <c r="I22" s="27">
        <f t="shared" si="0"/>
        <v>1</v>
      </c>
      <c r="J22" s="26">
        <v>1407986.93</v>
      </c>
      <c r="K22" s="27">
        <f t="shared" si="1"/>
        <v>0.2507202294809429</v>
      </c>
      <c r="L22" s="72">
        <v>0</v>
      </c>
      <c r="M22" s="18"/>
      <c r="N22" s="56"/>
      <c r="O22" s="56"/>
      <c r="P22" s="51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9.5" customHeight="1">
      <c r="A23" s="16"/>
      <c r="B23" s="88"/>
      <c r="C23" s="77" t="s">
        <v>39</v>
      </c>
      <c r="D23" s="77"/>
      <c r="E23" s="77"/>
      <c r="F23" s="35">
        <v>254536414.62</v>
      </c>
      <c r="G23" s="35">
        <v>254536414.62</v>
      </c>
      <c r="H23" s="26">
        <f t="shared" si="2"/>
        <v>254536414.62</v>
      </c>
      <c r="I23" s="27">
        <f t="shared" si="0"/>
        <v>1</v>
      </c>
      <c r="J23" s="26">
        <v>41968089.96</v>
      </c>
      <c r="K23" s="27">
        <f t="shared" si="1"/>
        <v>0.16488049469328225</v>
      </c>
      <c r="L23" s="72">
        <v>63500077.84</v>
      </c>
      <c r="M23" s="18"/>
      <c r="N23" s="56"/>
      <c r="O23" s="56"/>
      <c r="P23" s="51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6.75" customHeight="1">
      <c r="A24" s="16"/>
      <c r="B24" s="28"/>
      <c r="C24" s="28"/>
      <c r="D24" s="28"/>
      <c r="E24" s="28"/>
      <c r="F24" s="66"/>
      <c r="G24" s="28"/>
      <c r="H24" s="28"/>
      <c r="I24" s="28"/>
      <c r="J24" s="28"/>
      <c r="K24" s="28"/>
      <c r="L24" s="66"/>
      <c r="M24" s="18"/>
      <c r="O24" s="56"/>
      <c r="P24" s="51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9.5" customHeight="1">
      <c r="A25" s="16"/>
      <c r="B25" s="86" t="s">
        <v>40</v>
      </c>
      <c r="C25" s="86"/>
      <c r="D25" s="86"/>
      <c r="E25" s="86"/>
      <c r="F25" s="20">
        <f>F26+F32</f>
        <v>421233881.01</v>
      </c>
      <c r="G25" s="20">
        <f>G26+G32</f>
        <v>421233881.01</v>
      </c>
      <c r="H25" s="20">
        <f>H26+H32</f>
        <v>421233881.01</v>
      </c>
      <c r="I25" s="21">
        <f aca="true" t="shared" si="3" ref="I25:I32">_xlfn.IFERROR(IF(G25&gt;0,H25/G25,H25/F25),0)</f>
        <v>1</v>
      </c>
      <c r="J25" s="20">
        <f>J26+J32</f>
        <v>1879778.5500000003</v>
      </c>
      <c r="K25" s="21">
        <f aca="true" t="shared" si="4" ref="K25:K31">_xlfn.IFERROR(J25/H25,0)</f>
        <v>0.004462553072637039</v>
      </c>
      <c r="L25" s="71">
        <f>L26+L32</f>
        <v>595888892.97</v>
      </c>
      <c r="M25" s="18" t="s">
        <v>41</v>
      </c>
      <c r="N25" s="56"/>
      <c r="O25" s="56"/>
      <c r="P25" s="53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9.5" customHeight="1">
      <c r="A26" s="29"/>
      <c r="B26" s="88"/>
      <c r="C26" s="36" t="s">
        <v>42</v>
      </c>
      <c r="D26" s="36"/>
      <c r="E26" s="23"/>
      <c r="F26" s="35">
        <f>F27+F28</f>
        <v>403416611.01</v>
      </c>
      <c r="G26" s="35">
        <f>G27+G28</f>
        <v>403416611.01</v>
      </c>
      <c r="H26" s="26">
        <f>H27+H28</f>
        <v>403416611.01</v>
      </c>
      <c r="I26" s="27">
        <f t="shared" si="3"/>
        <v>1</v>
      </c>
      <c r="J26" s="26">
        <f>J27+J28</f>
        <v>1879778.5500000003</v>
      </c>
      <c r="K26" s="27">
        <f t="shared" si="4"/>
        <v>0.004659645881446869</v>
      </c>
      <c r="L26" s="72">
        <f>L27+L28</f>
        <v>122196506.96999998</v>
      </c>
      <c r="M26" s="18"/>
      <c r="N26" s="56"/>
      <c r="O26" s="56"/>
      <c r="P26" s="53"/>
      <c r="Q26" s="53"/>
      <c r="R26" s="2"/>
      <c r="S26" s="2"/>
      <c r="T26" s="2"/>
      <c r="U26" s="2"/>
      <c r="V26" s="2"/>
      <c r="W26" s="2"/>
      <c r="X26" s="2"/>
      <c r="Y26" s="2"/>
      <c r="Z26" s="2"/>
    </row>
    <row r="27" spans="1:26" s="40" customFormat="1" ht="19.5" customHeight="1">
      <c r="A27" s="29"/>
      <c r="B27" s="88"/>
      <c r="C27" s="37"/>
      <c r="D27" s="89" t="s">
        <v>43</v>
      </c>
      <c r="E27" s="89"/>
      <c r="F27" s="65">
        <v>65000000</v>
      </c>
      <c r="G27" s="38">
        <v>65000000</v>
      </c>
      <c r="H27" s="38">
        <f>G27</f>
        <v>65000000</v>
      </c>
      <c r="I27" s="39">
        <f t="shared" si="3"/>
        <v>1</v>
      </c>
      <c r="J27" s="38">
        <v>242218.81</v>
      </c>
      <c r="K27" s="39">
        <f t="shared" si="4"/>
        <v>0.003726443230769231</v>
      </c>
      <c r="L27" s="72">
        <v>6895996</v>
      </c>
      <c r="M27" s="18"/>
      <c r="N27" s="59"/>
      <c r="O27" s="56"/>
      <c r="P27" s="53"/>
      <c r="Q27" s="54"/>
      <c r="R27" s="2"/>
      <c r="S27" s="2"/>
      <c r="T27" s="2"/>
      <c r="U27" s="2"/>
      <c r="V27" s="2"/>
      <c r="W27" s="2"/>
      <c r="X27" s="2"/>
      <c r="Y27" s="2"/>
      <c r="Z27" s="2"/>
    </row>
    <row r="28" spans="1:26" s="40" customFormat="1" ht="19.5" customHeight="1">
      <c r="A28" s="29"/>
      <c r="B28" s="88"/>
      <c r="C28" s="41"/>
      <c r="D28" s="89" t="s">
        <v>44</v>
      </c>
      <c r="E28" s="89"/>
      <c r="F28" s="65">
        <f>SUM(F29:F31)</f>
        <v>338416611.01</v>
      </c>
      <c r="G28" s="38">
        <f>SUM(G29:G31)</f>
        <v>338416611.01</v>
      </c>
      <c r="H28" s="38">
        <f>SUM(H29:H31)</f>
        <v>338416611.01</v>
      </c>
      <c r="I28" s="39">
        <f t="shared" si="3"/>
        <v>1</v>
      </c>
      <c r="J28" s="38">
        <f>SUM(J29:J31)</f>
        <v>1637559.7400000002</v>
      </c>
      <c r="K28" s="39">
        <f t="shared" si="4"/>
        <v>0.004838887001180954</v>
      </c>
      <c r="L28" s="72">
        <f>SUM(L29:L31)</f>
        <v>115300510.96999998</v>
      </c>
      <c r="M28" s="18"/>
      <c r="N28" s="56"/>
      <c r="O28" s="56"/>
      <c r="P28" s="53"/>
      <c r="Q28" s="53"/>
      <c r="R28" s="2"/>
      <c r="S28" s="2"/>
      <c r="T28" s="2"/>
      <c r="U28" s="2"/>
      <c r="V28" s="2"/>
      <c r="W28" s="2"/>
      <c r="X28" s="2"/>
      <c r="Y28" s="2"/>
      <c r="Z28" s="2"/>
    </row>
    <row r="29" spans="1:26" s="47" customFormat="1" ht="25.5" customHeight="1">
      <c r="A29" s="42"/>
      <c r="B29" s="88"/>
      <c r="C29" s="90"/>
      <c r="D29" s="43"/>
      <c r="E29" s="44" t="s">
        <v>45</v>
      </c>
      <c r="F29" s="65">
        <v>260000000</v>
      </c>
      <c r="G29" s="45">
        <v>260000000</v>
      </c>
      <c r="H29" s="45">
        <f>G29</f>
        <v>260000000</v>
      </c>
      <c r="I29" s="46">
        <f t="shared" si="3"/>
        <v>1</v>
      </c>
      <c r="J29" s="45">
        <v>564499.66</v>
      </c>
      <c r="K29" s="46">
        <f t="shared" si="4"/>
        <v>0.002171152538461539</v>
      </c>
      <c r="L29" s="73">
        <v>113329316.19</v>
      </c>
      <c r="M29" s="18"/>
      <c r="N29" s="57"/>
      <c r="O29" s="56"/>
      <c r="P29" s="53"/>
      <c r="Q29" s="55"/>
      <c r="R29" s="49"/>
      <c r="S29" s="49"/>
      <c r="U29" s="48"/>
      <c r="V29" s="48"/>
      <c r="W29" s="48"/>
      <c r="X29" s="48"/>
      <c r="Y29" s="48"/>
      <c r="Z29" s="48"/>
    </row>
    <row r="30" spans="1:26" s="47" customFormat="1" ht="25.5" customHeight="1">
      <c r="A30" s="42"/>
      <c r="B30" s="88"/>
      <c r="C30" s="90"/>
      <c r="D30" s="43"/>
      <c r="E30" s="44" t="s">
        <v>46</v>
      </c>
      <c r="F30" s="65">
        <v>52562843.75</v>
      </c>
      <c r="G30" s="45">
        <v>52562843.75</v>
      </c>
      <c r="H30" s="45">
        <f>G30</f>
        <v>52562843.75</v>
      </c>
      <c r="I30" s="46">
        <f t="shared" si="3"/>
        <v>1</v>
      </c>
      <c r="J30" s="45">
        <v>0</v>
      </c>
      <c r="K30" s="46">
        <f t="shared" si="4"/>
        <v>0</v>
      </c>
      <c r="L30" s="73">
        <v>146936.82</v>
      </c>
      <c r="M30" s="18"/>
      <c r="N30" s="57"/>
      <c r="O30" s="56"/>
      <c r="P30" s="53"/>
      <c r="Q30" s="55"/>
      <c r="R30" s="49"/>
      <c r="T30" s="49"/>
      <c r="U30" s="48"/>
      <c r="V30" s="48"/>
      <c r="W30" s="48"/>
      <c r="X30" s="48"/>
      <c r="Y30" s="48"/>
      <c r="Z30" s="48"/>
    </row>
    <row r="31" spans="1:26" s="47" customFormat="1" ht="25.5" customHeight="1">
      <c r="A31" s="42"/>
      <c r="B31" s="88"/>
      <c r="C31" s="90"/>
      <c r="D31" s="43"/>
      <c r="E31" s="44" t="s">
        <v>47</v>
      </c>
      <c r="F31" s="65">
        <v>25853767.26</v>
      </c>
      <c r="G31" s="45">
        <v>25853767.26</v>
      </c>
      <c r="H31" s="45">
        <f>G31</f>
        <v>25853767.26</v>
      </c>
      <c r="I31" s="46">
        <f t="shared" si="3"/>
        <v>1</v>
      </c>
      <c r="J31" s="45">
        <v>1073060.08</v>
      </c>
      <c r="K31" s="46">
        <f t="shared" si="4"/>
        <v>0.041504979495201044</v>
      </c>
      <c r="L31" s="73">
        <v>1824257.96</v>
      </c>
      <c r="M31" s="50"/>
      <c r="N31" s="57"/>
      <c r="O31" s="56"/>
      <c r="P31" s="53"/>
      <c r="Q31" s="55"/>
      <c r="R31" s="49"/>
      <c r="T31" s="49"/>
      <c r="U31" s="48"/>
      <c r="V31" s="48"/>
      <c r="W31" s="48"/>
      <c r="X31" s="48"/>
      <c r="Y31" s="48"/>
      <c r="Z31" s="48"/>
    </row>
    <row r="32" spans="1:26" ht="19.5" customHeight="1">
      <c r="A32" s="29"/>
      <c r="B32" s="88"/>
      <c r="C32" s="77" t="s">
        <v>48</v>
      </c>
      <c r="D32" s="77"/>
      <c r="E32" s="77"/>
      <c r="F32" s="35">
        <v>17817270</v>
      </c>
      <c r="G32" s="35">
        <v>17817270</v>
      </c>
      <c r="H32" s="26">
        <f>G32</f>
        <v>17817270</v>
      </c>
      <c r="I32" s="27">
        <f t="shared" si="3"/>
        <v>1</v>
      </c>
      <c r="J32" s="26">
        <v>0</v>
      </c>
      <c r="K32" s="27">
        <f>_xlfn.IFERROR(J32/H32,0)</f>
        <v>0</v>
      </c>
      <c r="L32" s="72">
        <v>473692386</v>
      </c>
      <c r="M32" s="18"/>
      <c r="O32" s="56"/>
      <c r="P32" s="53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6.75" customHeight="1">
      <c r="A33" s="29"/>
      <c r="B33" s="2"/>
      <c r="C33" s="30"/>
      <c r="D33" s="30"/>
      <c r="E33" s="30"/>
      <c r="F33" s="67"/>
      <c r="G33" s="30"/>
      <c r="H33" s="30"/>
      <c r="I33" s="30"/>
      <c r="J33" s="30"/>
      <c r="K33" s="30"/>
      <c r="L33" s="67"/>
      <c r="M33" s="18"/>
      <c r="O33" s="56"/>
      <c r="P33" s="51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9.5" customHeight="1">
      <c r="A34" s="29"/>
      <c r="B34" s="82" t="s">
        <v>23</v>
      </c>
      <c r="C34" s="82"/>
      <c r="D34" s="82"/>
      <c r="E34" s="82"/>
      <c r="F34" s="20">
        <f>F14+F25</f>
        <v>4118132508.1000004</v>
      </c>
      <c r="G34" s="20">
        <f>G14+G25</f>
        <v>4118132508.1000004</v>
      </c>
      <c r="H34" s="20">
        <f>H14+H25</f>
        <v>4118132508.1000004</v>
      </c>
      <c r="I34" s="21">
        <f>_xlfn.IFERROR(IF(G34&gt;0,H34/G34,H34/F34),0)</f>
        <v>1</v>
      </c>
      <c r="J34" s="20">
        <f>J14+J25</f>
        <v>736755326.4999999</v>
      </c>
      <c r="K34" s="21">
        <f>_xlfn.IFERROR(J34/H34,0)</f>
        <v>0.17890520158126716</v>
      </c>
      <c r="L34" s="71">
        <f>L14+L25</f>
        <v>1239622935.45</v>
      </c>
      <c r="M34" s="18"/>
      <c r="O34" s="56"/>
      <c r="P34" s="51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6.5" customHeight="1">
      <c r="A35" s="31"/>
      <c r="B35" s="32" t="s">
        <v>53</v>
      </c>
      <c r="C35" s="6"/>
      <c r="D35" s="6"/>
      <c r="E35" s="6"/>
      <c r="F35" s="68"/>
      <c r="G35" s="6"/>
      <c r="H35" s="6"/>
      <c r="I35" s="6"/>
      <c r="J35" s="6"/>
      <c r="K35" s="6"/>
      <c r="L35" s="68"/>
      <c r="M35" s="33"/>
      <c r="N35" s="56"/>
      <c r="O35" s="56"/>
      <c r="P35" s="51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2:13" ht="15.75" customHeight="1">
      <c r="B36" s="32" t="s">
        <v>56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</row>
    <row r="37" ht="56.2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</sheetData>
  <sheetProtection selectLockedCells="1" selectUnlockedCells="1"/>
  <mergeCells count="25">
    <mergeCell ref="B34:E34"/>
    <mergeCell ref="C23:E23"/>
    <mergeCell ref="B25:E25"/>
    <mergeCell ref="B26:B32"/>
    <mergeCell ref="D27:E27"/>
    <mergeCell ref="D28:E28"/>
    <mergeCell ref="C29:C31"/>
    <mergeCell ref="C32:E32"/>
    <mergeCell ref="B14:E14"/>
    <mergeCell ref="B15:B23"/>
    <mergeCell ref="C15:E15"/>
    <mergeCell ref="C16:E16"/>
    <mergeCell ref="C17:E17"/>
    <mergeCell ref="C18:E18"/>
    <mergeCell ref="C19:E19"/>
    <mergeCell ref="C20:E20"/>
    <mergeCell ref="C21:E21"/>
    <mergeCell ref="C22:E22"/>
    <mergeCell ref="A6:M6"/>
    <mergeCell ref="A7:E7"/>
    <mergeCell ref="F7:H7"/>
    <mergeCell ref="B10:E12"/>
    <mergeCell ref="F10:G10"/>
    <mergeCell ref="H10:I10"/>
    <mergeCell ref="J10:K10"/>
  </mergeCells>
  <printOptions horizontalCentered="1"/>
  <pageMargins left="0.16527777777777777" right="0.16527777777777777" top="0.19652777777777777" bottom="0.19652777777777777" header="0.5118055555555555" footer="0.5118055555555555"/>
  <pageSetup horizontalDpi="300" verticalDpi="3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Helio</dc:creator>
  <cp:keywords/>
  <dc:description/>
  <cp:lastModifiedBy>Genezio Gonçalves</cp:lastModifiedBy>
  <cp:lastPrinted>2022-04-11T16:22:44Z</cp:lastPrinted>
  <dcterms:created xsi:type="dcterms:W3CDTF">2022-04-11T15:52:55Z</dcterms:created>
  <dcterms:modified xsi:type="dcterms:W3CDTF">2023-04-26T16:17:33Z</dcterms:modified>
  <cp:category/>
  <cp:version/>
  <cp:contentType/>
  <cp:contentStatus/>
  <cp:revision>49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</Properties>
</file>