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parencia_Receitas_2023" sheetId="1" r:id="rId1"/>
    <sheet name="Transparencia_Despesas_2023" sheetId="2" r:id="rId2"/>
  </sheets>
  <definedNames>
    <definedName name="SHARED_FORMULA_5_108_5_108_0">NA()</definedName>
    <definedName name="SHARED_FORMULA_5_146_5_146_0">NA()</definedName>
    <definedName name="SHARED_FORMULA_5_2025_5_2025_0">NA()</definedName>
    <definedName name="SHARED_FORMULA_5_2026_5_2026_0">NA()</definedName>
    <definedName name="SHARED_FORMULA_5_227_5_227_0">NA()</definedName>
    <definedName name="SHARED_FORMULA_5_74_5_74_0">NA()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<sst xmlns="http://schemas.openxmlformats.org/spreadsheetml/2006/main" count="78" uniqueCount="56">
  <si>
    <t>Superintendência de Controladoria</t>
  </si>
  <si>
    <t>INVESTIMENTOS</t>
  </si>
  <si>
    <t>Divisão de Controle Orçamentário – COCTR</t>
  </si>
  <si>
    <t>INFORMAÇÕES DE RECEITA – 2023</t>
  </si>
  <si>
    <t xml:space="preserve"> Fontes: ERP</t>
  </si>
  <si>
    <t>ATÉ JANEIRO</t>
  </si>
  <si>
    <r>
      <rPr>
        <b/>
        <sz val="10"/>
        <color indexed="12"/>
        <rFont val="Arial"/>
        <family val="2"/>
      </rPr>
      <t>Atualizado em:</t>
    </r>
    <r>
      <rPr>
        <sz val="10"/>
        <color indexed="8"/>
        <rFont val="Arial"/>
        <family val="2"/>
      </rPr>
      <t xml:space="preserve"> 22/02/2023</t>
    </r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</si>
  <si>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</si>
  <si>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</si>
  <si>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</si>
  <si>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</si>
  <si>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</si>
  <si>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</si>
  <si>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</si>
  <si>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</si>
  <si>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</si>
  <si>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</si>
  <si>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</si>
  <si>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</si>
  <si>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</si>
  <si>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</si>
  <si>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</si>
  <si>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</si>
  <si>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</si>
  <si>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</si>
  <si>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</si>
  <si>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</si>
  <si>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</si>
  <si>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* Os valores apresentados na coluna RECEBIDO, podem se referir ao exercício corrente e anteriores.</t>
  </si>
  <si>
    <t>INFORMAÇÕES DE DESPESA – 2023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</si>
  <si>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</si>
  <si>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</si>
  <si>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</si>
  <si>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</si>
  <si>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</si>
  <si>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</si>
  <si>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</si>
  <si>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</si>
  <si>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</si>
  <si>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</si>
  <si>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</si>
  <si>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</si>
  <si>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</si>
  <si>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</si>
  <si>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</si>
  <si>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</si>
  <si>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</si>
  <si>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</si>
  <si>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</si>
  <si>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</si>
  <si>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</si>
  <si>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</si>
  <si>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</si>
  <si>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</si>
  <si>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</si>
  <si>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* Os valores apresentados na coluna PAGO, referem-se a valores que podem ser do exercício corrente e de exercícios anteriores.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</si>
</sst>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#,##0\ ;[RED]\(#,##0\)"/>
    <numFmt numFmtId="168" formatCode="0.00%"/>
    <numFmt numFmtId="169" formatCode="#,##0;[RED]\(#,##0\)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2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8" borderId="0" applyNumberFormat="0" applyBorder="0" applyProtection="0">
      <alignment/>
    </xf>
    <xf numFmtId="164" fontId="12" fillId="8" borderId="1" applyNumberFormat="0" applyProtection="0">
      <alignment/>
    </xf>
    <xf numFmtId="164" fontId="1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</cellStyleXfs>
  <cellXfs count="84">
    <xf numFmtId="164" fontId="0" fillId="0" borderId="0" xfId="0" applyAlignment="1">
      <alignment/>
    </xf>
    <xf numFmtId="166" fontId="1" fillId="0" borderId="0" xfId="15" applyNumberForma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14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5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6" fontId="1" fillId="0" borderId="2" xfId="15" applyNumberFormat="1" applyFill="1" applyBorder="1" applyAlignment="1" applyProtection="1">
      <alignment/>
      <protection/>
    </xf>
    <xf numFmtId="164" fontId="14" fillId="0" borderId="2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8" fillId="9" borderId="3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6" fontId="1" fillId="0" borderId="0" xfId="15" applyNumberFormat="1" applyFill="1" applyBorder="1" applyAlignment="1" applyProtection="1">
      <alignment vertical="center"/>
      <protection/>
    </xf>
    <xf numFmtId="164" fontId="21" fillId="0" borderId="0" xfId="0" applyFont="1" applyAlignment="1">
      <alignment horizontal="right" vertical="center"/>
    </xf>
    <xf numFmtId="164" fontId="19" fillId="0" borderId="0" xfId="0" applyFont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22" fillId="0" borderId="5" xfId="0" applyFont="1" applyBorder="1" applyAlignment="1">
      <alignment horizontal="center" vertical="center"/>
    </xf>
    <xf numFmtId="166" fontId="1" fillId="0" borderId="5" xfId="15" applyNumberFormat="1" applyFill="1" applyBorder="1" applyAlignment="1" applyProtection="1">
      <alignment horizontal="center" vertical="center"/>
      <protection/>
    </xf>
    <xf numFmtId="164" fontId="14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18" fillId="9" borderId="8" xfId="0" applyFont="1" applyFill="1" applyBorder="1" applyAlignment="1">
      <alignment horizontal="center" vertical="center" wrapText="1"/>
    </xf>
    <xf numFmtId="164" fontId="23" fillId="9" borderId="9" xfId="0" applyFont="1" applyFill="1" applyBorder="1" applyAlignment="1">
      <alignment horizontal="center" vertical="center" wrapText="1"/>
    </xf>
    <xf numFmtId="166" fontId="1" fillId="9" borderId="10" xfId="15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Font="1" applyBorder="1" applyAlignment="1">
      <alignment horizontal="center" vertical="center"/>
    </xf>
    <xf numFmtId="166" fontId="1" fillId="9" borderId="9" xfId="15" applyNumberFormat="1" applyFont="1" applyFill="1" applyBorder="1" applyAlignment="1" applyProtection="1">
      <alignment horizontal="center" vertical="center" wrapText="1"/>
      <protection/>
    </xf>
    <xf numFmtId="164" fontId="24" fillId="9" borderId="9" xfId="0" applyFont="1" applyFill="1" applyBorder="1" applyAlignment="1">
      <alignment horizontal="center" vertical="center" wrapText="1"/>
    </xf>
    <xf numFmtId="164" fontId="18" fillId="9" borderId="8" xfId="0" applyFont="1" applyFill="1" applyBorder="1" applyAlignment="1">
      <alignment horizontal="left" vertical="center" wrapText="1"/>
    </xf>
    <xf numFmtId="167" fontId="18" fillId="9" borderId="9" xfId="0" applyNumberFormat="1" applyFont="1" applyFill="1" applyBorder="1" applyAlignment="1">
      <alignment horizontal="right" vertical="center" wrapText="1"/>
    </xf>
    <xf numFmtId="166" fontId="1" fillId="9" borderId="9" xfId="15" applyNumberFormat="1" applyFill="1" applyBorder="1" applyAlignment="1" applyProtection="1">
      <alignment horizontal="right" vertical="center" wrapText="1"/>
      <protection/>
    </xf>
    <xf numFmtId="168" fontId="18" fillId="9" borderId="9" xfId="0" applyNumberFormat="1" applyFont="1" applyFill="1" applyBorder="1" applyAlignment="1">
      <alignment horizontal="right" vertical="center" wrapText="1"/>
    </xf>
    <xf numFmtId="166" fontId="1" fillId="9" borderId="10" xfId="15" applyNumberFormat="1" applyFill="1" applyBorder="1" applyAlignment="1" applyProtection="1">
      <alignment horizontal="right" vertical="center" wrapText="1"/>
      <protection/>
    </xf>
    <xf numFmtId="164" fontId="25" fillId="0" borderId="12" xfId="0" applyFont="1" applyBorder="1" applyAlignment="1">
      <alignment horizontal="center" vertical="center"/>
    </xf>
    <xf numFmtId="164" fontId="26" fillId="0" borderId="13" xfId="0" applyFont="1" applyBorder="1" applyAlignment="1">
      <alignment horizontal="left" vertical="center"/>
    </xf>
    <xf numFmtId="169" fontId="25" fillId="10" borderId="3" xfId="0" applyNumberFormat="1" applyFont="1" applyFill="1" applyBorder="1" applyAlignment="1">
      <alignment horizontal="right" vertical="center"/>
    </xf>
    <xf numFmtId="167" fontId="25" fillId="0" borderId="3" xfId="0" applyNumberFormat="1" applyFont="1" applyBorder="1" applyAlignment="1">
      <alignment horizontal="right" vertical="center"/>
    </xf>
    <xf numFmtId="166" fontId="1" fillId="0" borderId="3" xfId="15" applyNumberFormat="1" applyFill="1" applyBorder="1" applyAlignment="1" applyProtection="1">
      <alignment horizontal="right" vertical="center"/>
      <protection/>
    </xf>
    <xf numFmtId="168" fontId="26" fillId="0" borderId="3" xfId="0" applyNumberFormat="1" applyFont="1" applyBorder="1" applyAlignment="1">
      <alignment horizontal="right" vertical="center"/>
    </xf>
    <xf numFmtId="164" fontId="26" fillId="0" borderId="0" xfId="0" applyFont="1" applyAlignment="1">
      <alignment/>
    </xf>
    <xf numFmtId="164" fontId="14" fillId="0" borderId="7" xfId="0" applyFont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6" fontId="1" fillId="0" borderId="0" xfId="15" applyNumberFormat="1" applyFill="1" applyBorder="1" applyAlignment="1" applyProtection="1">
      <alignment horizontal="center" vertical="center"/>
      <protection/>
    </xf>
    <xf numFmtId="167" fontId="14" fillId="0" borderId="0" xfId="0" applyNumberFormat="1" applyFont="1" applyAlignment="1">
      <alignment horizontal="center" vertical="center"/>
    </xf>
    <xf numFmtId="164" fontId="14" fillId="0" borderId="14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6" fontId="1" fillId="0" borderId="2" xfId="15" applyNumberFormat="1" applyFill="1" applyBorder="1" applyAlignment="1" applyProtection="1">
      <alignment horizontal="center" vertical="center"/>
      <protection/>
    </xf>
    <xf numFmtId="164" fontId="14" fillId="0" borderId="15" xfId="0" applyFont="1" applyBorder="1" applyAlignment="1">
      <alignment horizontal="center" vertical="center"/>
    </xf>
    <xf numFmtId="164" fontId="0" fillId="0" borderId="5" xfId="0" applyFont="1" applyBorder="1" applyAlignment="1">
      <alignment horizontal="left" wrapText="1"/>
    </xf>
    <xf numFmtId="165" fontId="1" fillId="0" borderId="0" xfId="15" applyFill="1" applyBorder="1" applyAlignment="1" applyProtection="1">
      <alignment horizontal="right"/>
      <protection/>
    </xf>
    <xf numFmtId="166" fontId="1" fillId="0" borderId="0" xfId="15" applyNumberFormat="1" applyFill="1" applyBorder="1" applyAlignment="1" applyProtection="1">
      <alignment horizontal="right"/>
      <protection/>
    </xf>
    <xf numFmtId="165" fontId="1" fillId="0" borderId="0" xfId="15" applyFill="1" applyBorder="1" applyAlignment="1" applyProtection="1">
      <alignment horizontal="right" vertical="center"/>
      <protection/>
    </xf>
    <xf numFmtId="166" fontId="1" fillId="0" borderId="0" xfId="15" applyNumberFormat="1" applyFill="1" applyBorder="1" applyAlignment="1" applyProtection="1">
      <alignment horizontal="right" vertical="center"/>
      <protection/>
    </xf>
    <xf numFmtId="166" fontId="1" fillId="0" borderId="5" xfId="15" applyNumberFormat="1" applyFill="1" applyBorder="1" applyAlignment="1" applyProtection="1">
      <alignment vertical="center"/>
      <protection/>
    </xf>
    <xf numFmtId="164" fontId="27" fillId="0" borderId="5" xfId="0" applyFont="1" applyBorder="1" applyAlignment="1">
      <alignment horizontal="right" vertical="center"/>
    </xf>
    <xf numFmtId="166" fontId="1" fillId="0" borderId="5" xfId="15" applyNumberFormat="1" applyFill="1" applyBorder="1" applyAlignment="1" applyProtection="1">
      <alignment horizontal="right" vertical="center"/>
      <protection/>
    </xf>
    <xf numFmtId="166" fontId="28" fillId="9" borderId="10" xfId="15" applyNumberFormat="1" applyFont="1" applyFill="1" applyBorder="1" applyAlignment="1" applyProtection="1">
      <alignment horizontal="right" vertical="center" wrapText="1"/>
      <protection/>
    </xf>
    <xf numFmtId="169" fontId="25" fillId="0" borderId="3" xfId="0" applyNumberFormat="1" applyFont="1" applyBorder="1" applyAlignment="1">
      <alignment horizontal="right" vertical="center"/>
    </xf>
    <xf numFmtId="167" fontId="26" fillId="0" borderId="3" xfId="0" applyNumberFormat="1" applyFont="1" applyBorder="1" applyAlignment="1">
      <alignment horizontal="right" vertical="center"/>
    </xf>
    <xf numFmtId="166" fontId="1" fillId="0" borderId="0" xfId="15" applyNumberFormat="1" applyFont="1" applyFill="1" applyBorder="1" applyAlignment="1" applyProtection="1">
      <alignment horizontal="right" vertical="center"/>
      <protection/>
    </xf>
    <xf numFmtId="164" fontId="26" fillId="0" borderId="16" xfId="0" applyFont="1" applyBorder="1" applyAlignment="1">
      <alignment horizontal="left" vertical="center"/>
    </xf>
    <xf numFmtId="164" fontId="29" fillId="0" borderId="17" xfId="0" applyFont="1" applyBorder="1" applyAlignment="1">
      <alignment horizontal="left" vertical="center"/>
    </xf>
    <xf numFmtId="164" fontId="30" fillId="0" borderId="16" xfId="0" applyFont="1" applyBorder="1" applyAlignment="1">
      <alignment horizontal="left" vertical="center"/>
    </xf>
    <xf numFmtId="166" fontId="1" fillId="10" borderId="3" xfId="15" applyNumberFormat="1" applyFill="1" applyBorder="1" applyAlignment="1" applyProtection="1">
      <alignment horizontal="right" vertical="center"/>
      <protection/>
    </xf>
    <xf numFmtId="169" fontId="30" fillId="0" borderId="3" xfId="0" applyNumberFormat="1" applyFont="1" applyBorder="1" applyAlignment="1">
      <alignment horizontal="right" vertical="center"/>
    </xf>
    <xf numFmtId="168" fontId="30" fillId="0" borderId="3" xfId="0" applyNumberFormat="1" applyFont="1" applyBorder="1" applyAlignment="1">
      <alignment horizontal="right" vertical="center"/>
    </xf>
    <xf numFmtId="165" fontId="1" fillId="0" borderId="0" xfId="15" applyFont="1" applyFill="1" applyBorder="1" applyAlignment="1" applyProtection="1">
      <alignment horizontal="right"/>
      <protection/>
    </xf>
    <xf numFmtId="166" fontId="14" fillId="0" borderId="0" xfId="0" applyNumberFormat="1" applyFont="1" applyAlignment="1">
      <alignment horizontal="center" vertical="center"/>
    </xf>
    <xf numFmtId="164" fontId="29" fillId="0" borderId="0" xfId="0" applyFont="1" applyAlignment="1">
      <alignment/>
    </xf>
    <xf numFmtId="164" fontId="29" fillId="0" borderId="0" xfId="0" applyFont="1" applyBorder="1" applyAlignment="1">
      <alignment horizontal="left" vertical="center"/>
    </xf>
    <xf numFmtId="164" fontId="31" fillId="0" borderId="7" xfId="0" applyFont="1" applyBorder="1" applyAlignment="1">
      <alignment horizontal="center" vertical="center"/>
    </xf>
    <xf numFmtId="164" fontId="31" fillId="0" borderId="18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32" fillId="0" borderId="13" xfId="0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right" vertical="center"/>
    </xf>
    <xf numFmtId="168" fontId="31" fillId="0" borderId="3" xfId="0" applyNumberFormat="1" applyFont="1" applyBorder="1" applyAlignment="1">
      <alignment horizontal="right" vertical="center"/>
    </xf>
    <xf numFmtId="166" fontId="31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164" fontId="31" fillId="0" borderId="0" xfId="0" applyFont="1" applyAlignment="1">
      <alignment/>
    </xf>
    <xf numFmtId="164" fontId="31" fillId="0" borderId="0" xfId="0" applyFont="1" applyAlignment="1">
      <alignment horizontal="center" vertical="center"/>
    </xf>
    <xf numFmtId="164" fontId="31" fillId="0" borderId="11" xfId="0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ento" xfId="20"/>
    <cellStyle name="Destaque 1" xfId="21"/>
    <cellStyle name="Destaque 2" xfId="22"/>
    <cellStyle name="Destaque 3" xfId="23"/>
    <cellStyle name="Ruim" xfId="24"/>
    <cellStyle name="Erro" xfId="25"/>
    <cellStyle name="Nota de rodapé" xfId="26"/>
    <cellStyle name="Bom" xfId="27"/>
    <cellStyle name="Título 1" xfId="28"/>
    <cellStyle name="Título 2" xfId="29"/>
    <cellStyle name="Hiperlink" xfId="30"/>
    <cellStyle name="Neutro" xfId="31"/>
    <cellStyle name="Nota" xfId="32"/>
    <cellStyle name="Resultado 1" xfId="33"/>
    <cellStyle name="Status 1" xfId="34"/>
    <cellStyle name="Texto" xfId="35"/>
    <cellStyle name="Atenção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workbookViewId="0" topLeftCell="A1">
      <selection activeCell="J8" sqref="J8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1" customWidth="1"/>
    <col min="8" max="8" width="10.57421875" style="0" customWidth="1"/>
    <col min="9" max="9" width="17.421875" style="1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customWidth="1"/>
    <col min="15" max="26" width="6.8515625" style="0" customWidth="1"/>
    <col min="27" max="64" width="11.57421875" style="0" customWidth="1"/>
  </cols>
  <sheetData>
    <row r="1" spans="1:26" ht="15" customHeight="1">
      <c r="A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5" t="s">
        <v>0</v>
      </c>
      <c r="B3" s="6"/>
      <c r="C3" s="6"/>
      <c r="D3" s="6"/>
      <c r="E3" s="6"/>
      <c r="F3" s="6"/>
      <c r="G3" s="7"/>
      <c r="H3" s="6"/>
      <c r="I3" s="7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9" t="s">
        <v>1</v>
      </c>
      <c r="J4" s="10" t="s">
        <v>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0:26" ht="6.75" customHeight="1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2" t="s">
        <v>4</v>
      </c>
      <c r="B7" s="12"/>
      <c r="C7" s="12"/>
      <c r="D7" s="12"/>
      <c r="E7" s="13" t="s">
        <v>5</v>
      </c>
      <c r="F7" s="13"/>
      <c r="G7" s="13"/>
      <c r="H7" s="14"/>
      <c r="I7" s="15"/>
      <c r="J7" s="16" t="s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.25" customHeight="1">
      <c r="A8" s="17"/>
      <c r="B8" s="14"/>
      <c r="C8" s="14"/>
      <c r="D8" s="14"/>
      <c r="E8" s="14"/>
      <c r="F8" s="14"/>
      <c r="G8" s="15"/>
      <c r="H8" s="14"/>
      <c r="I8" s="15"/>
      <c r="J8" s="1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9"/>
      <c r="B9" s="20"/>
      <c r="C9" s="20"/>
      <c r="D9" s="20"/>
      <c r="E9" s="20"/>
      <c r="F9" s="20"/>
      <c r="G9" s="21"/>
      <c r="H9" s="21"/>
      <c r="I9" s="22"/>
      <c r="J9" s="2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.75" customHeight="1">
      <c r="A10" s="24"/>
      <c r="B10" s="25" t="s">
        <v>7</v>
      </c>
      <c r="C10" s="25"/>
      <c r="D10" s="25"/>
      <c r="E10" s="26" t="s">
        <v>8</v>
      </c>
      <c r="F10" s="26"/>
      <c r="G10" s="26" t="s">
        <v>9</v>
      </c>
      <c r="H10" s="26"/>
      <c r="I10" s="27" t="s">
        <v>10</v>
      </c>
      <c r="J10" s="2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24"/>
      <c r="B11" s="25"/>
      <c r="C11" s="25"/>
      <c r="D11" s="25"/>
      <c r="E11" s="26" t="s">
        <v>11</v>
      </c>
      <c r="F11" s="26" t="s">
        <v>12</v>
      </c>
      <c r="G11" s="29" t="s">
        <v>13</v>
      </c>
      <c r="H11" s="26" t="s">
        <v>14</v>
      </c>
      <c r="I11" s="27" t="s">
        <v>13</v>
      </c>
      <c r="J11" s="2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24"/>
      <c r="B12" s="25"/>
      <c r="C12" s="25"/>
      <c r="D12" s="25"/>
      <c r="E12" s="30" t="s">
        <v>15</v>
      </c>
      <c r="F12" s="30" t="s">
        <v>15</v>
      </c>
      <c r="G12" s="29" t="s">
        <v>16</v>
      </c>
      <c r="H12" s="30" t="s">
        <v>17</v>
      </c>
      <c r="I12" s="27" t="s">
        <v>18</v>
      </c>
      <c r="J12" s="2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.75" customHeight="1">
      <c r="A13" s="24"/>
      <c r="B13" s="14"/>
      <c r="C13" s="14"/>
      <c r="D13" s="14"/>
      <c r="E13" s="14"/>
      <c r="F13" s="14"/>
      <c r="G13" s="15"/>
      <c r="H13" s="14"/>
      <c r="I13" s="15"/>
      <c r="J13" s="2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4"/>
      <c r="B14" s="31" t="s">
        <v>19</v>
      </c>
      <c r="C14" s="31"/>
      <c r="D14" s="31"/>
      <c r="E14" s="32">
        <f>SUM(E15:E19)</f>
        <v>4032712562</v>
      </c>
      <c r="F14" s="32">
        <f>SUM(F15:F19)</f>
        <v>4032712562</v>
      </c>
      <c r="G14" s="33">
        <f>SUM(G15:G19)</f>
        <v>312130196.59000003</v>
      </c>
      <c r="H14" s="34">
        <f aca="true" t="shared" si="0" ref="H14:H19">_xlfn.IFERROR(IF(F14&gt;0,G14/F14,G14/E14),0)</f>
        <v>0.07739956463329013</v>
      </c>
      <c r="I14" s="35">
        <f>SUM(I15:I19)</f>
        <v>207441453.79</v>
      </c>
      <c r="J14" s="2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4"/>
      <c r="B15" s="36"/>
      <c r="C15" s="37" t="s">
        <v>20</v>
      </c>
      <c r="D15" s="37"/>
      <c r="E15" s="38">
        <v>3509855719</v>
      </c>
      <c r="F15" s="39">
        <v>3509855719</v>
      </c>
      <c r="G15" s="40">
        <v>267803653.49</v>
      </c>
      <c r="H15" s="41">
        <f t="shared" si="0"/>
        <v>0.07630047356086206</v>
      </c>
      <c r="I15" s="40">
        <v>183642421.63</v>
      </c>
      <c r="J15" s="2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24"/>
      <c r="B16" s="36"/>
      <c r="C16" s="37" t="s">
        <v>21</v>
      </c>
      <c r="D16" s="37"/>
      <c r="E16" s="38">
        <v>393545765</v>
      </c>
      <c r="F16" s="39">
        <v>393545765</v>
      </c>
      <c r="G16" s="40">
        <v>21253256.36</v>
      </c>
      <c r="H16" s="41">
        <f t="shared" si="0"/>
        <v>0.05400453581300767</v>
      </c>
      <c r="I16" s="40">
        <v>23789525.16</v>
      </c>
      <c r="J16" s="2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24"/>
      <c r="B17" s="36"/>
      <c r="C17" s="37" t="s">
        <v>22</v>
      </c>
      <c r="D17" s="37"/>
      <c r="E17" s="38">
        <v>119280860</v>
      </c>
      <c r="F17" s="39">
        <v>119280860</v>
      </c>
      <c r="G17" s="40">
        <v>22737505.41</v>
      </c>
      <c r="H17" s="41">
        <f t="shared" si="0"/>
        <v>0.19062157507918706</v>
      </c>
      <c r="I17" s="40">
        <v>9507</v>
      </c>
      <c r="J17" s="2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24"/>
      <c r="B18" s="36"/>
      <c r="C18" s="37" t="s">
        <v>23</v>
      </c>
      <c r="D18" s="37"/>
      <c r="E18" s="38">
        <v>2014264</v>
      </c>
      <c r="F18" s="39">
        <v>2014264</v>
      </c>
      <c r="G18" s="40">
        <v>335781.33</v>
      </c>
      <c r="H18" s="41">
        <f t="shared" si="0"/>
        <v>0.1667017481323203</v>
      </c>
      <c r="I18" s="40">
        <v>0</v>
      </c>
      <c r="J18" s="2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4"/>
      <c r="B19" s="36"/>
      <c r="C19" s="37" t="s">
        <v>24</v>
      </c>
      <c r="D19" s="37"/>
      <c r="E19" s="38">
        <v>8015954</v>
      </c>
      <c r="F19" s="39">
        <v>8015954</v>
      </c>
      <c r="G19" s="40">
        <v>0</v>
      </c>
      <c r="H19" s="41">
        <f t="shared" si="0"/>
        <v>0</v>
      </c>
      <c r="I19" s="40">
        <v>0</v>
      </c>
      <c r="J19" s="2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6.75" customHeight="1">
      <c r="A20" s="24"/>
      <c r="B20" s="42"/>
      <c r="C20" s="42"/>
      <c r="D20" s="42"/>
      <c r="E20" s="42"/>
      <c r="F20" s="42"/>
      <c r="H20" s="42"/>
      <c r="J20" s="2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24"/>
      <c r="B21" s="31" t="s">
        <v>25</v>
      </c>
      <c r="C21" s="31"/>
      <c r="D21" s="31"/>
      <c r="E21" s="32">
        <f>SUM(E22)</f>
        <v>1300</v>
      </c>
      <c r="F21" s="32">
        <f>SUM(F22)</f>
        <v>1300</v>
      </c>
      <c r="G21" s="33">
        <f>SUM(G22)</f>
        <v>20550.9</v>
      </c>
      <c r="H21" s="34">
        <f aca="true" t="shared" si="1" ref="H21:H22">_xlfn.IFERROR(IF(F21&gt;0,G21/F21,G21/E21),0)</f>
        <v>15.808384615384616</v>
      </c>
      <c r="I21" s="35">
        <f>SUM(I22)</f>
        <v>2028481.6</v>
      </c>
      <c r="J21" s="2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>
      <c r="A22" s="24"/>
      <c r="B22" s="36"/>
      <c r="C22" s="37" t="s">
        <v>26</v>
      </c>
      <c r="D22" s="37"/>
      <c r="E22" s="38">
        <v>1300</v>
      </c>
      <c r="F22" s="39">
        <v>1300</v>
      </c>
      <c r="G22" s="40">
        <v>20550.9</v>
      </c>
      <c r="H22" s="41">
        <f t="shared" si="1"/>
        <v>15.808384615384616</v>
      </c>
      <c r="I22" s="40">
        <v>2028481.6</v>
      </c>
      <c r="J22" s="2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.75" customHeight="1">
      <c r="A23" s="43"/>
      <c r="B23" s="44"/>
      <c r="C23" s="44"/>
      <c r="D23" s="44"/>
      <c r="E23" s="44"/>
      <c r="F23" s="44"/>
      <c r="G23" s="45"/>
      <c r="H23" s="44"/>
      <c r="I23" s="45"/>
      <c r="J23" s="2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43"/>
      <c r="B24" s="25" t="s">
        <v>27</v>
      </c>
      <c r="C24" s="25"/>
      <c r="D24" s="25"/>
      <c r="E24" s="32">
        <f>E14+E21</f>
        <v>4032713862</v>
      </c>
      <c r="F24" s="32">
        <f>F14+F21</f>
        <v>4032713862</v>
      </c>
      <c r="G24" s="33">
        <f>G14+G21</f>
        <v>312150747.49</v>
      </c>
      <c r="H24" s="34">
        <f>_xlfn.IFERROR(IF(F24&gt;0,G24/F24,G24/E24),0)</f>
        <v>0.07740463572964504</v>
      </c>
      <c r="I24" s="35">
        <f>I14+I21</f>
        <v>209469935.39</v>
      </c>
      <c r="J24" s="28"/>
      <c r="K24" s="3"/>
      <c r="L24" s="3"/>
      <c r="M24" s="3"/>
      <c r="N24" s="4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47"/>
      <c r="B25" s="48" t="s">
        <v>28</v>
      </c>
      <c r="C25" s="8"/>
      <c r="D25" s="8"/>
      <c r="E25" s="8"/>
      <c r="F25" s="8"/>
      <c r="G25" s="49"/>
      <c r="H25" s="8"/>
      <c r="I25" s="49"/>
      <c r="J25" s="5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10" ht="30" customHeight="1">
      <c r="B26" s="51"/>
      <c r="C26" s="51"/>
      <c r="D26" s="51"/>
      <c r="E26" s="51"/>
      <c r="F26" s="51"/>
      <c r="G26" s="51"/>
      <c r="H26" s="51"/>
      <c r="I26" s="51"/>
      <c r="J26" s="51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A6:J6"/>
    <mergeCell ref="A7:D7"/>
    <mergeCell ref="E7:G7"/>
    <mergeCell ref="G9:H9"/>
    <mergeCell ref="B10:D12"/>
    <mergeCell ref="E10:F10"/>
    <mergeCell ref="G10:H10"/>
    <mergeCell ref="B14:D14"/>
    <mergeCell ref="B15:B19"/>
    <mergeCell ref="C15:D15"/>
    <mergeCell ref="C16:D16"/>
    <mergeCell ref="C17:D17"/>
    <mergeCell ref="C18:D18"/>
    <mergeCell ref="C19:D19"/>
    <mergeCell ref="B21:D21"/>
    <mergeCell ref="C22:D22"/>
    <mergeCell ref="B24:D24"/>
    <mergeCell ref="B26:J26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workbookViewId="0" topLeftCell="A1">
      <selection activeCell="M8" sqref="M8"/>
    </sheetView>
  </sheetViews>
  <sheetFormatPr defaultColWidth="9.14062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1" customWidth="1"/>
    <col min="7" max="8" width="14.8515625" style="0" customWidth="1"/>
    <col min="9" max="9" width="10.140625" style="0" customWidth="1"/>
    <col min="10" max="10" width="17.28125" style="0" customWidth="1"/>
    <col min="11" max="11" width="10.28125" style="0" customWidth="1"/>
    <col min="12" max="12" width="16.57421875" style="1" customWidth="1"/>
    <col min="13" max="13" width="2.421875" style="0" customWidth="1"/>
    <col min="14" max="14" width="18.140625" style="52" customWidth="1"/>
    <col min="15" max="15" width="15.57421875" style="52" customWidth="1"/>
    <col min="16" max="16" width="11.57421875" style="53" customWidth="1"/>
    <col min="17" max="17" width="11.421875" style="0" customWidth="1"/>
    <col min="18" max="26" width="6.8515625" style="0" customWidth="1"/>
    <col min="27" max="16384" width="11.57421875" style="0" customWidth="1"/>
  </cols>
  <sheetData>
    <row r="1" spans="1:26" ht="15" customHeight="1">
      <c r="A1" s="2"/>
      <c r="M1" s="3"/>
      <c r="N1" s="54"/>
      <c r="O1" s="54"/>
      <c r="P1" s="55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/>
      <c r="M2" s="3"/>
      <c r="N2" s="54"/>
      <c r="O2" s="54"/>
      <c r="P2" s="55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5" t="s">
        <v>0</v>
      </c>
      <c r="B3" s="6"/>
      <c r="C3" s="6"/>
      <c r="D3" s="6"/>
      <c r="E3" s="6"/>
      <c r="F3" s="7"/>
      <c r="G3" s="6"/>
      <c r="H3" s="6"/>
      <c r="I3" s="6"/>
      <c r="J3" s="6"/>
      <c r="K3" s="6"/>
      <c r="L3" s="7"/>
      <c r="M3" s="8"/>
      <c r="N3" s="54"/>
      <c r="O3" s="54"/>
      <c r="P3" s="55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9" t="s">
        <v>1</v>
      </c>
      <c r="M4" s="10" t="s">
        <v>2</v>
      </c>
      <c r="N4" s="54"/>
      <c r="O4" s="54"/>
      <c r="P4" s="55"/>
      <c r="Q4" s="3"/>
      <c r="R4" s="3"/>
      <c r="S4" s="3"/>
      <c r="T4" s="3"/>
      <c r="U4" s="3"/>
      <c r="V4" s="3"/>
      <c r="W4" s="3"/>
      <c r="X4" s="3"/>
      <c r="Y4" s="3"/>
      <c r="Z4" s="3"/>
    </row>
    <row r="5" spans="13:26" ht="6.75" customHeight="1">
      <c r="M5" s="3"/>
      <c r="N5" s="54"/>
      <c r="O5" s="54"/>
      <c r="P5" s="5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11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4"/>
      <c r="O6" s="54"/>
      <c r="P6" s="55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2" t="s">
        <v>4</v>
      </c>
      <c r="B7" s="12"/>
      <c r="C7" s="12"/>
      <c r="D7" s="12"/>
      <c r="E7" s="12"/>
      <c r="F7" s="13" t="s">
        <v>5</v>
      </c>
      <c r="G7" s="13"/>
      <c r="H7" s="13"/>
      <c r="I7" s="14"/>
      <c r="J7" s="14"/>
      <c r="K7" s="14"/>
      <c r="L7" s="15"/>
      <c r="M7" s="16" t="s">
        <v>6</v>
      </c>
      <c r="N7" s="54"/>
      <c r="O7" s="54"/>
      <c r="P7" s="55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.25" customHeight="1">
      <c r="A8" s="17"/>
      <c r="B8" s="14"/>
      <c r="C8" s="14"/>
      <c r="D8" s="14"/>
      <c r="E8" s="14"/>
      <c r="F8" s="15"/>
      <c r="G8" s="14"/>
      <c r="H8" s="14"/>
      <c r="I8" s="14"/>
      <c r="J8" s="14"/>
      <c r="K8" s="14"/>
      <c r="L8" s="15"/>
      <c r="M8" s="18"/>
      <c r="N8" s="54"/>
      <c r="O8" s="54"/>
      <c r="P8" s="55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9"/>
      <c r="B9" s="20"/>
      <c r="C9" s="20"/>
      <c r="D9" s="20"/>
      <c r="E9" s="20"/>
      <c r="F9" s="56"/>
      <c r="G9" s="20"/>
      <c r="H9" s="57"/>
      <c r="I9" s="57"/>
      <c r="J9" s="57"/>
      <c r="K9" s="57"/>
      <c r="L9" s="58"/>
      <c r="M9" s="23"/>
      <c r="N9" s="54"/>
      <c r="O9" s="54"/>
      <c r="P9" s="55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.75" customHeight="1">
      <c r="A10" s="24"/>
      <c r="B10" s="25" t="s">
        <v>30</v>
      </c>
      <c r="C10" s="25"/>
      <c r="D10" s="25"/>
      <c r="E10" s="25"/>
      <c r="F10" s="26" t="s">
        <v>8</v>
      </c>
      <c r="G10" s="26"/>
      <c r="H10" s="26" t="s">
        <v>31</v>
      </c>
      <c r="I10" s="26"/>
      <c r="J10" s="26" t="s">
        <v>32</v>
      </c>
      <c r="K10" s="26"/>
      <c r="L10" s="27" t="s">
        <v>33</v>
      </c>
      <c r="M10" s="28"/>
      <c r="N10" s="54"/>
      <c r="O10" s="54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24"/>
      <c r="B11" s="25"/>
      <c r="C11" s="25"/>
      <c r="D11" s="25"/>
      <c r="E11" s="25"/>
      <c r="F11" s="29" t="s">
        <v>11</v>
      </c>
      <c r="G11" s="26" t="s">
        <v>12</v>
      </c>
      <c r="H11" s="26" t="s">
        <v>13</v>
      </c>
      <c r="I11" s="26" t="s">
        <v>14</v>
      </c>
      <c r="J11" s="26" t="s">
        <v>13</v>
      </c>
      <c r="K11" s="26" t="s">
        <v>14</v>
      </c>
      <c r="L11" s="27" t="s">
        <v>13</v>
      </c>
      <c r="M11" s="28"/>
      <c r="N11" s="54"/>
      <c r="O11" s="54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24"/>
      <c r="B12" s="25"/>
      <c r="C12" s="25"/>
      <c r="D12" s="25"/>
      <c r="E12" s="25"/>
      <c r="F12" s="29" t="s">
        <v>15</v>
      </c>
      <c r="G12" s="30" t="s">
        <v>15</v>
      </c>
      <c r="H12" s="30" t="s">
        <v>16</v>
      </c>
      <c r="I12" s="30" t="s">
        <v>17</v>
      </c>
      <c r="J12" s="30" t="s">
        <v>18</v>
      </c>
      <c r="K12" s="30" t="s">
        <v>34</v>
      </c>
      <c r="L12" s="27" t="s">
        <v>35</v>
      </c>
      <c r="M12" s="28"/>
      <c r="N12" s="54"/>
      <c r="O12" s="54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.75" customHeight="1">
      <c r="A13" s="24"/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15"/>
      <c r="M13" s="28"/>
      <c r="N13" s="54"/>
      <c r="O13" s="54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4"/>
      <c r="B14" s="31" t="s">
        <v>36</v>
      </c>
      <c r="C14" s="31"/>
      <c r="D14" s="31"/>
      <c r="E14" s="31"/>
      <c r="F14" s="32">
        <f>SUM(F15:F23)</f>
        <v>3696898627.09</v>
      </c>
      <c r="G14" s="32">
        <f>SUM(G15:G23)</f>
        <v>3696898627.09</v>
      </c>
      <c r="H14" s="32">
        <f>SUM(H15:H23)</f>
        <v>3696898627.09</v>
      </c>
      <c r="I14" s="34">
        <f aca="true" t="shared" si="0" ref="I14:I23">_xlfn.IFERROR(IF(G14&gt;0,H14/G14,H14/F14),0)</f>
        <v>1</v>
      </c>
      <c r="J14" s="32">
        <f>SUM(J15:J23)</f>
        <v>177508002.56</v>
      </c>
      <c r="K14" s="34">
        <f aca="true" t="shared" si="1" ref="K14:K23">_xlfn.IFERROR(J14/H14,0)</f>
        <v>0.0480153827479237</v>
      </c>
      <c r="L14" s="59">
        <f>SUM(L15:L23)</f>
        <v>247634288.28</v>
      </c>
      <c r="M14" s="28"/>
      <c r="N14" s="54"/>
      <c r="O14" s="54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4"/>
      <c r="B15" s="36"/>
      <c r="C15" s="37" t="s">
        <v>37</v>
      </c>
      <c r="D15" s="37"/>
      <c r="E15" s="37"/>
      <c r="F15" s="60">
        <v>2348993780.94</v>
      </c>
      <c r="G15" s="60">
        <v>2348993780.94</v>
      </c>
      <c r="H15" s="61">
        <f aca="true" t="shared" si="2" ref="H15:H23">G15</f>
        <v>2348993780.94</v>
      </c>
      <c r="I15" s="41">
        <f t="shared" si="0"/>
        <v>1</v>
      </c>
      <c r="J15" s="61">
        <v>133921650.85</v>
      </c>
      <c r="K15" s="41">
        <f t="shared" si="1"/>
        <v>0.057012347983487796</v>
      </c>
      <c r="L15" s="40">
        <v>165868940.16</v>
      </c>
      <c r="M15" s="28"/>
      <c r="N15" s="54"/>
      <c r="O15" s="54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24"/>
      <c r="B16" s="36"/>
      <c r="C16" s="37" t="s">
        <v>38</v>
      </c>
      <c r="D16" s="37"/>
      <c r="E16" s="37"/>
      <c r="F16" s="60">
        <v>3953384.88</v>
      </c>
      <c r="G16" s="60">
        <v>3953384.88</v>
      </c>
      <c r="H16" s="61">
        <f t="shared" si="2"/>
        <v>3953384.88</v>
      </c>
      <c r="I16" s="41">
        <f t="shared" si="0"/>
        <v>1</v>
      </c>
      <c r="J16" s="61">
        <v>286539.62</v>
      </c>
      <c r="K16" s="41">
        <f t="shared" si="1"/>
        <v>0.0724795659156768</v>
      </c>
      <c r="L16" s="40">
        <v>286540</v>
      </c>
      <c r="M16" s="28"/>
      <c r="N16" s="54"/>
      <c r="O16" s="54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24"/>
      <c r="B17" s="36"/>
      <c r="C17" s="37" t="s">
        <v>39</v>
      </c>
      <c r="D17" s="37"/>
      <c r="E17" s="37"/>
      <c r="F17" s="60">
        <v>709717.81</v>
      </c>
      <c r="G17" s="60">
        <v>709717.81</v>
      </c>
      <c r="H17" s="61">
        <f t="shared" si="2"/>
        <v>709717.81</v>
      </c>
      <c r="I17" s="41">
        <f t="shared" si="0"/>
        <v>1</v>
      </c>
      <c r="J17" s="61">
        <v>49338.17</v>
      </c>
      <c r="K17" s="41">
        <f t="shared" si="1"/>
        <v>0.06951801026382584</v>
      </c>
      <c r="L17" s="40">
        <v>49338</v>
      </c>
      <c r="M17" s="28"/>
      <c r="N17" s="54"/>
      <c r="O17" s="54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24"/>
      <c r="B18" s="36"/>
      <c r="C18" s="37" t="s">
        <v>40</v>
      </c>
      <c r="D18" s="37"/>
      <c r="E18" s="37"/>
      <c r="F18" s="60">
        <v>12256000</v>
      </c>
      <c r="G18" s="60">
        <v>12256000</v>
      </c>
      <c r="H18" s="61">
        <f t="shared" si="2"/>
        <v>12256000</v>
      </c>
      <c r="I18" s="41">
        <f t="shared" si="0"/>
        <v>1</v>
      </c>
      <c r="J18" s="61">
        <v>1601371.15</v>
      </c>
      <c r="K18" s="41">
        <f t="shared" si="1"/>
        <v>0.13066017868798954</v>
      </c>
      <c r="L18" s="40">
        <v>1048444.18</v>
      </c>
      <c r="M18" s="28"/>
      <c r="N18" s="54"/>
      <c r="O18" s="54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24"/>
      <c r="B19" s="36"/>
      <c r="C19" s="37" t="s">
        <v>41</v>
      </c>
      <c r="D19" s="37"/>
      <c r="E19" s="37"/>
      <c r="F19" s="60">
        <v>326894484.14</v>
      </c>
      <c r="G19" s="60">
        <v>326894484.14</v>
      </c>
      <c r="H19" s="61">
        <f t="shared" si="2"/>
        <v>326894484.14</v>
      </c>
      <c r="I19" s="41">
        <f t="shared" si="0"/>
        <v>1</v>
      </c>
      <c r="J19" s="61">
        <v>7009144.74</v>
      </c>
      <c r="K19" s="41">
        <f t="shared" si="1"/>
        <v>0.02144161214111577</v>
      </c>
      <c r="L19" s="40">
        <v>25873736.6</v>
      </c>
      <c r="M19" s="28"/>
      <c r="N19" s="54"/>
      <c r="O19" s="54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24"/>
      <c r="B20" s="36"/>
      <c r="C20" s="37" t="s">
        <v>42</v>
      </c>
      <c r="D20" s="37"/>
      <c r="E20" s="37"/>
      <c r="F20" s="60">
        <v>591257807.45</v>
      </c>
      <c r="G20" s="60">
        <v>591257807.45</v>
      </c>
      <c r="H20" s="61">
        <f t="shared" si="2"/>
        <v>591257807.45</v>
      </c>
      <c r="I20" s="41">
        <f t="shared" si="0"/>
        <v>1</v>
      </c>
      <c r="J20" s="61">
        <v>29974903.54</v>
      </c>
      <c r="K20" s="41">
        <f t="shared" si="1"/>
        <v>0.05069684182146692</v>
      </c>
      <c r="L20" s="40">
        <v>21635676.09</v>
      </c>
      <c r="M20" s="28"/>
      <c r="N20" s="54"/>
      <c r="O20" s="54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24"/>
      <c r="B21" s="36"/>
      <c r="C21" s="37" t="s">
        <v>43</v>
      </c>
      <c r="D21" s="37"/>
      <c r="E21" s="37"/>
      <c r="F21" s="60">
        <v>152681268.1</v>
      </c>
      <c r="G21" s="60">
        <v>152681268.1</v>
      </c>
      <c r="H21" s="61">
        <f t="shared" si="2"/>
        <v>152681268.1</v>
      </c>
      <c r="I21" s="41">
        <f t="shared" si="0"/>
        <v>1</v>
      </c>
      <c r="J21" s="61">
        <v>1987500.81</v>
      </c>
      <c r="K21" s="41">
        <f t="shared" si="1"/>
        <v>0.013017319247691003</v>
      </c>
      <c r="L21" s="40">
        <v>40679</v>
      </c>
      <c r="M21" s="28"/>
      <c r="N21" s="54"/>
      <c r="O21" s="54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>
      <c r="A22" s="24"/>
      <c r="B22" s="36"/>
      <c r="C22" s="37" t="s">
        <v>44</v>
      </c>
      <c r="D22" s="37"/>
      <c r="E22" s="37"/>
      <c r="F22" s="60">
        <v>5615769.15</v>
      </c>
      <c r="G22" s="60">
        <v>5615769.15</v>
      </c>
      <c r="H22" s="61">
        <f t="shared" si="2"/>
        <v>5615769.15</v>
      </c>
      <c r="I22" s="41">
        <f t="shared" si="0"/>
        <v>1</v>
      </c>
      <c r="J22" s="61">
        <v>0</v>
      </c>
      <c r="K22" s="41">
        <f t="shared" si="1"/>
        <v>0</v>
      </c>
      <c r="L22" s="40">
        <v>0</v>
      </c>
      <c r="M22" s="28"/>
      <c r="N22" s="54"/>
      <c r="O22" s="54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24"/>
      <c r="B23" s="36"/>
      <c r="C23" s="37" t="s">
        <v>45</v>
      </c>
      <c r="D23" s="37"/>
      <c r="E23" s="37"/>
      <c r="F23" s="60">
        <v>254536414.62</v>
      </c>
      <c r="G23" s="60">
        <v>254536414.62</v>
      </c>
      <c r="H23" s="61">
        <f t="shared" si="2"/>
        <v>254536414.62</v>
      </c>
      <c r="I23" s="41">
        <f t="shared" si="0"/>
        <v>1</v>
      </c>
      <c r="J23" s="61">
        <v>2677553.68</v>
      </c>
      <c r="K23" s="41">
        <f t="shared" si="1"/>
        <v>0.01051933446928349</v>
      </c>
      <c r="L23" s="40">
        <v>32830934.25</v>
      </c>
      <c r="M23" s="28"/>
      <c r="N23" s="54"/>
      <c r="O23" s="54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.75" customHeight="1">
      <c r="A24" s="24"/>
      <c r="B24" s="42"/>
      <c r="C24" s="42"/>
      <c r="D24" s="42"/>
      <c r="E24" s="42"/>
      <c r="G24" s="42"/>
      <c r="H24" s="42"/>
      <c r="I24" s="42"/>
      <c r="J24" s="42"/>
      <c r="K24" s="42"/>
      <c r="M24" s="28"/>
      <c r="O24" s="54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>
      <c r="A25" s="24"/>
      <c r="B25" s="31" t="s">
        <v>46</v>
      </c>
      <c r="C25" s="31"/>
      <c r="D25" s="31"/>
      <c r="E25" s="31"/>
      <c r="F25" s="32">
        <f>F26+F32</f>
        <v>421233881.01</v>
      </c>
      <c r="G25" s="32">
        <f>G26+G32</f>
        <v>421233881.01</v>
      </c>
      <c r="H25" s="32">
        <f>H26+H32</f>
        <v>421233881.01</v>
      </c>
      <c r="I25" s="34">
        <f aca="true" t="shared" si="3" ref="I25:I32">_xlfn.IFERROR(IF(G25&gt;0,H25/G25,H25/F25),0)</f>
        <v>1</v>
      </c>
      <c r="J25" s="32">
        <f>J26+J32</f>
        <v>9207379.379999999</v>
      </c>
      <c r="K25" s="34">
        <f aca="true" t="shared" si="4" ref="K25:K32">_xlfn.IFERROR(J25/H25,0)</f>
        <v>0.02185811682081057</v>
      </c>
      <c r="L25" s="59">
        <f>L26+L32</f>
        <v>62139319.42</v>
      </c>
      <c r="M25" s="28" t="s">
        <v>47</v>
      </c>
      <c r="N25" s="54"/>
      <c r="O25" s="54"/>
      <c r="P25" s="6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43"/>
      <c r="B26" s="36"/>
      <c r="C26" s="63" t="s">
        <v>48</v>
      </c>
      <c r="D26" s="63"/>
      <c r="E26" s="37"/>
      <c r="F26" s="60">
        <f>F27+F28</f>
        <v>403416611.01</v>
      </c>
      <c r="G26" s="60">
        <f>G27+G28</f>
        <v>403416611.01</v>
      </c>
      <c r="H26" s="61">
        <f>H27+H28</f>
        <v>403416611.01</v>
      </c>
      <c r="I26" s="41">
        <f t="shared" si="3"/>
        <v>1</v>
      </c>
      <c r="J26" s="61">
        <f>J27+J28</f>
        <v>9207379.379999999</v>
      </c>
      <c r="K26" s="41">
        <f t="shared" si="4"/>
        <v>0.02282350088894025</v>
      </c>
      <c r="L26" s="40">
        <f>L27+L28</f>
        <v>62139319.42</v>
      </c>
      <c r="M26" s="28"/>
      <c r="N26" s="54"/>
      <c r="O26" s="54"/>
      <c r="P26" s="62"/>
      <c r="Q26" s="62"/>
      <c r="R26" s="3"/>
      <c r="S26" s="3"/>
      <c r="T26" s="3"/>
      <c r="U26" s="3"/>
      <c r="V26" s="3"/>
      <c r="W26" s="3"/>
      <c r="X26" s="3"/>
      <c r="Y26" s="3"/>
      <c r="Z26" s="3"/>
    </row>
    <row r="27" spans="1:26" s="71" customFormat="1" ht="19.5" customHeight="1">
      <c r="A27" s="43"/>
      <c r="B27" s="36"/>
      <c r="C27" s="64"/>
      <c r="D27" s="65" t="s">
        <v>49</v>
      </c>
      <c r="E27" s="65"/>
      <c r="F27" s="66">
        <v>65000000</v>
      </c>
      <c r="G27" s="67">
        <v>65000000</v>
      </c>
      <c r="H27" s="67">
        <f>G27</f>
        <v>65000000</v>
      </c>
      <c r="I27" s="68">
        <f t="shared" si="3"/>
        <v>1</v>
      </c>
      <c r="J27" s="67">
        <v>542.68</v>
      </c>
      <c r="K27" s="68">
        <f t="shared" si="4"/>
        <v>8.348923076923075E-06</v>
      </c>
      <c r="L27" s="40">
        <v>5801718.7</v>
      </c>
      <c r="M27" s="28"/>
      <c r="N27" s="69"/>
      <c r="O27" s="54"/>
      <c r="P27" s="62"/>
      <c r="Q27" s="70"/>
      <c r="R27" s="3"/>
      <c r="S27" s="3"/>
      <c r="T27" s="3"/>
      <c r="U27" s="3"/>
      <c r="V27" s="3"/>
      <c r="W27" s="3"/>
      <c r="X27" s="3"/>
      <c r="Y27" s="3"/>
      <c r="Z27" s="3"/>
    </row>
    <row r="28" spans="1:26" s="71" customFormat="1" ht="19.5" customHeight="1">
      <c r="A28" s="43"/>
      <c r="B28" s="36"/>
      <c r="C28" s="72"/>
      <c r="D28" s="65" t="s">
        <v>50</v>
      </c>
      <c r="E28" s="65"/>
      <c r="F28" s="66">
        <f>SUM(F29:F31)</f>
        <v>338416611.01</v>
      </c>
      <c r="G28" s="67">
        <f>SUM(G29:G31)</f>
        <v>338416611.01</v>
      </c>
      <c r="H28" s="67">
        <f>SUM(H29:H31)</f>
        <v>338416611.01</v>
      </c>
      <c r="I28" s="68">
        <f t="shared" si="3"/>
        <v>1</v>
      </c>
      <c r="J28" s="67">
        <f>SUM(J29:J31)</f>
        <v>9206836.7</v>
      </c>
      <c r="K28" s="68">
        <f t="shared" si="4"/>
        <v>0.02720562880327391</v>
      </c>
      <c r="L28" s="40">
        <f>SUM(L29:L31)</f>
        <v>56337600.72</v>
      </c>
      <c r="M28" s="28"/>
      <c r="N28" s="54"/>
      <c r="O28" s="54"/>
      <c r="P28" s="62"/>
      <c r="Q28" s="62"/>
      <c r="R28" s="3"/>
      <c r="S28" s="3"/>
      <c r="T28" s="3"/>
      <c r="U28" s="3"/>
      <c r="V28" s="3"/>
      <c r="W28" s="3"/>
      <c r="X28" s="3"/>
      <c r="Y28" s="3"/>
      <c r="Z28" s="3"/>
    </row>
    <row r="29" spans="1:26" s="81" customFormat="1" ht="25.5" customHeight="1">
      <c r="A29" s="73"/>
      <c r="B29" s="36"/>
      <c r="C29" s="74"/>
      <c r="D29" s="75"/>
      <c r="E29" s="76" t="s">
        <v>51</v>
      </c>
      <c r="F29" s="66">
        <v>260000000</v>
      </c>
      <c r="G29" s="77">
        <v>260000000</v>
      </c>
      <c r="H29" s="77">
        <f aca="true" t="shared" si="5" ref="H29:H32">G29</f>
        <v>260000000</v>
      </c>
      <c r="I29" s="78">
        <f t="shared" si="3"/>
        <v>1</v>
      </c>
      <c r="J29" s="77">
        <v>8970068.36</v>
      </c>
      <c r="K29" s="78">
        <f t="shared" si="4"/>
        <v>0.034500262923076924</v>
      </c>
      <c r="L29" s="40">
        <v>55283151.31</v>
      </c>
      <c r="M29" s="28"/>
      <c r="N29" s="52"/>
      <c r="O29" s="54"/>
      <c r="P29" s="62"/>
      <c r="Q29" s="79"/>
      <c r="R29" s="80"/>
      <c r="S29" s="80"/>
      <c r="U29" s="82"/>
      <c r="V29" s="82"/>
      <c r="W29" s="82"/>
      <c r="X29" s="82"/>
      <c r="Y29" s="82"/>
      <c r="Z29" s="82"/>
    </row>
    <row r="30" spans="1:26" s="81" customFormat="1" ht="25.5" customHeight="1">
      <c r="A30" s="73"/>
      <c r="B30" s="36"/>
      <c r="C30" s="74"/>
      <c r="D30" s="75"/>
      <c r="E30" s="76" t="s">
        <v>52</v>
      </c>
      <c r="F30" s="66">
        <v>52562843.75</v>
      </c>
      <c r="G30" s="77">
        <v>52562843.75</v>
      </c>
      <c r="H30" s="77">
        <f t="shared" si="5"/>
        <v>52562843.75</v>
      </c>
      <c r="I30" s="78">
        <f t="shared" si="3"/>
        <v>1</v>
      </c>
      <c r="J30" s="77">
        <v>0</v>
      </c>
      <c r="K30" s="78">
        <f t="shared" si="4"/>
        <v>0</v>
      </c>
      <c r="L30" s="40">
        <v>146936.82</v>
      </c>
      <c r="M30" s="28"/>
      <c r="N30" s="52"/>
      <c r="O30" s="54"/>
      <c r="P30" s="62"/>
      <c r="Q30" s="79"/>
      <c r="R30" s="80"/>
      <c r="T30" s="80"/>
      <c r="U30" s="82"/>
      <c r="V30" s="82"/>
      <c r="W30" s="82"/>
      <c r="X30" s="82"/>
      <c r="Y30" s="82"/>
      <c r="Z30" s="82"/>
    </row>
    <row r="31" spans="1:26" s="81" customFormat="1" ht="25.5" customHeight="1">
      <c r="A31" s="73"/>
      <c r="B31" s="36"/>
      <c r="C31" s="74"/>
      <c r="D31" s="75"/>
      <c r="E31" s="76" t="s">
        <v>53</v>
      </c>
      <c r="F31" s="66">
        <v>25853767.26</v>
      </c>
      <c r="G31" s="77">
        <v>25853767.26</v>
      </c>
      <c r="H31" s="77">
        <f t="shared" si="5"/>
        <v>25853767.26</v>
      </c>
      <c r="I31" s="78">
        <f t="shared" si="3"/>
        <v>1</v>
      </c>
      <c r="J31" s="77">
        <v>236768.34</v>
      </c>
      <c r="K31" s="78">
        <f t="shared" si="4"/>
        <v>0.009157982185687858</v>
      </c>
      <c r="L31" s="40">
        <v>907512.59</v>
      </c>
      <c r="M31" s="83"/>
      <c r="N31" s="52"/>
      <c r="O31" s="54"/>
      <c r="P31" s="62"/>
      <c r="Q31" s="79"/>
      <c r="R31" s="80"/>
      <c r="T31" s="80"/>
      <c r="U31" s="82"/>
      <c r="V31" s="82"/>
      <c r="W31" s="82"/>
      <c r="X31" s="82"/>
      <c r="Y31" s="82"/>
      <c r="Z31" s="82"/>
    </row>
    <row r="32" spans="1:26" ht="19.5" customHeight="1">
      <c r="A32" s="43"/>
      <c r="B32" s="36"/>
      <c r="C32" s="37" t="s">
        <v>54</v>
      </c>
      <c r="D32" s="37"/>
      <c r="E32" s="37"/>
      <c r="F32" s="60">
        <v>17817270</v>
      </c>
      <c r="G32" s="60">
        <v>17817270</v>
      </c>
      <c r="H32" s="61">
        <f t="shared" si="5"/>
        <v>17817270</v>
      </c>
      <c r="I32" s="41">
        <f t="shared" si="3"/>
        <v>1</v>
      </c>
      <c r="J32" s="61">
        <v>0</v>
      </c>
      <c r="K32" s="41">
        <f t="shared" si="4"/>
        <v>0</v>
      </c>
      <c r="L32" s="40">
        <v>0</v>
      </c>
      <c r="M32" s="28"/>
      <c r="O32" s="54"/>
      <c r="P32" s="6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.75" customHeight="1">
      <c r="A33" s="43"/>
      <c r="B33" s="3"/>
      <c r="C33" s="44"/>
      <c r="D33" s="44"/>
      <c r="E33" s="44"/>
      <c r="F33" s="45"/>
      <c r="G33" s="44"/>
      <c r="H33" s="44"/>
      <c r="I33" s="44"/>
      <c r="J33" s="44"/>
      <c r="K33" s="44"/>
      <c r="L33" s="45"/>
      <c r="M33" s="28"/>
      <c r="O33" s="54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43"/>
      <c r="B34" s="25" t="s">
        <v>27</v>
      </c>
      <c r="C34" s="25"/>
      <c r="D34" s="25"/>
      <c r="E34" s="25"/>
      <c r="F34" s="32">
        <f>F14+F25</f>
        <v>4118132508.1000004</v>
      </c>
      <c r="G34" s="32">
        <f>G14+G25</f>
        <v>4118132508.1000004</v>
      </c>
      <c r="H34" s="32">
        <f>H14+H25</f>
        <v>4118132508.1000004</v>
      </c>
      <c r="I34" s="34">
        <f>_xlfn.IFERROR(IF(G34&gt;0,H34/G34,H34/F34),0)</f>
        <v>1</v>
      </c>
      <c r="J34" s="32">
        <f>J14+J25</f>
        <v>186715381.94</v>
      </c>
      <c r="K34" s="34">
        <f>_xlfn.IFERROR(J34/H34,0)</f>
        <v>0.04533981885545146</v>
      </c>
      <c r="L34" s="59">
        <f>L14+L25</f>
        <v>309773607.7</v>
      </c>
      <c r="M34" s="28"/>
      <c r="O34" s="54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47"/>
      <c r="B35" s="48" t="s">
        <v>55</v>
      </c>
      <c r="C35" s="8"/>
      <c r="D35" s="8"/>
      <c r="E35" s="8"/>
      <c r="F35" s="49"/>
      <c r="G35" s="8"/>
      <c r="H35" s="8"/>
      <c r="I35" s="8"/>
      <c r="J35" s="8"/>
      <c r="K35" s="8"/>
      <c r="L35" s="49"/>
      <c r="M35" s="50"/>
      <c r="N35" s="54"/>
      <c r="O35" s="54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13" ht="28.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6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25:E25"/>
    <mergeCell ref="B26:B32"/>
    <mergeCell ref="D27:E27"/>
    <mergeCell ref="D28:E28"/>
    <mergeCell ref="C29:C31"/>
    <mergeCell ref="C32:E32"/>
    <mergeCell ref="B34:E34"/>
    <mergeCell ref="B36:M36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/>
  <cp:lastPrinted>2022-04-11T16:22:44Z</cp:lastPrinted>
  <dcterms:created xsi:type="dcterms:W3CDTF">2022-04-11T15:52:55Z</dcterms:created>
  <dcterms:modified xsi:type="dcterms:W3CDTF">2023-02-23T13:05:28Z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