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1"/>
  </bookViews>
  <sheets>
    <sheet name="Transparencia_Receitas_2023" sheetId="1" r:id="rId1"/>
    <sheet name="Transparencia_Despesas_2023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<sst xmlns="http://schemas.openxmlformats.org/spreadsheetml/2006/main" count="79" uniqueCount="57">
  <si>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</si>
  <si>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</si>
  <si>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</si>
  <si>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</si>
  <si>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</si>
  <si>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</si>
  <si>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</si>
  <si>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</si>
  <si>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</si>
  <si>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</si>
  <si>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</si>
  <si>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</si>
  <si>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</si>
  <si>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</si>
  <si>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</si>
  <si>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</si>
  <si>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</si>
  <si>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</si>
  <si>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</si>
  <si>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</si>
  <si>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</si>
  <si>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</si>
  <si>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</si>
  <si>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</si>
  <si>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</si>
  <si>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</si>
  <si>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</si>
  <si>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</si>
  <si>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</si>
  <si>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</si>
  <si>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</si>
  <si>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</si>
  <si>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</si>
  <si>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</si>
  <si>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</si>
  <si>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</si>
  <si>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</si>
  <si>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</si>
  <si>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</si>
  <si>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</si>
  <si>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</si>
  <si>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</si>
  <si>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</si>
  <si>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</si>
  <si>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</si>
  <si>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</si>
  <si>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</si>
  <si>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</si>
  <si>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</si>
  <si>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</si>
  <si>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</si>
  <si>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>INFORMAÇÕES DE RECEITA – 2023</t>
  </si>
  <si>
    <t>INFORMAÇÕES DE DESPESA – 2023</t>
  </si>
  <si>
    <t xml:space="preserve">* Os valores apresentados na coluna PAGO, referem-se a valores que podem ser do exercício corrente e de exercícios anteriores. </t>
  </si>
  <si>
    <t>O valor de "Outras Despesas de Capital" refere-se a pagamento de Dividendos relativos ao Exercício de 2022.</t>
  </si>
  <si>
    <t>ATÉ ABRIL</t>
  </si>
  <si>
    <r>
      <t>Atualizado em:</t>
    </r>
    <r>
      <rPr>
        <sz val="10"/>
        <color indexed="8"/>
        <rFont val="Arial"/>
        <family val="2"/>
      </rPr>
      <t xml:space="preserve"> 16/05/2023</t>
    </r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</si>
</sst>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4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5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6" fillId="39" borderId="0" applyNumberFormat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165" fontId="26" fillId="41" borderId="20" xfId="0" applyNumberFormat="1" applyFont="1" applyFill="1" applyBorder="1" applyAlignment="1">
      <alignment horizontal="right" vertical="center"/>
    </xf>
    <xf numFmtId="164" fontId="26" fillId="0" borderId="20" xfId="0" applyNumberFormat="1" applyFont="1" applyBorder="1" applyAlignment="1">
      <alignment horizontal="right" vertical="center"/>
    </xf>
    <xf numFmtId="164" fontId="27" fillId="0" borderId="20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20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165" fontId="30" fillId="0" borderId="20" xfId="0" applyNumberFormat="1" applyFont="1" applyBorder="1" applyAlignment="1">
      <alignment horizontal="right" vertical="center"/>
    </xf>
    <xf numFmtId="10" fontId="30" fillId="0" borderId="2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165" fontId="31" fillId="0" borderId="20" xfId="0" applyNumberFormat="1" applyFont="1" applyBorder="1" applyAlignment="1">
      <alignment horizontal="right" vertical="center"/>
    </xf>
    <xf numFmtId="10" fontId="31" fillId="0" borderId="2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69" fontId="1" fillId="0" borderId="0" xfId="76" applyNumberFormat="1" applyAlignment="1">
      <alignment horizontal="right" vertical="center"/>
    </xf>
    <xf numFmtId="169" fontId="1" fillId="0" borderId="0" xfId="76" applyNumberFormat="1" applyAlignment="1">
      <alignment horizontal="right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20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169" fontId="1" fillId="0" borderId="13" xfId="76" applyNumberFormat="1" applyBorder="1" applyAlignment="1">
      <alignment horizontal="right" vertical="center"/>
    </xf>
    <xf numFmtId="169" fontId="1" fillId="40" borderId="25" xfId="76" applyNumberFormat="1" applyFill="1" applyBorder="1" applyAlignment="1">
      <alignment horizontal="center" vertical="center" wrapText="1"/>
    </xf>
    <xf numFmtId="169" fontId="33" fillId="40" borderId="25" xfId="76" applyNumberFormat="1" applyFont="1" applyFill="1" applyBorder="1" applyAlignment="1">
      <alignment horizontal="right" vertical="center" wrapText="1"/>
    </xf>
    <xf numFmtId="169" fontId="1" fillId="0" borderId="20" xfId="76" applyNumberFormat="1" applyBorder="1" applyAlignment="1">
      <alignment horizontal="right" vertical="center"/>
    </xf>
    <xf numFmtId="169" fontId="1" fillId="0" borderId="20" xfId="76" applyNumberFormat="1" applyFill="1" applyBorder="1" applyAlignment="1">
      <alignment horizontal="right" vertical="center"/>
    </xf>
    <xf numFmtId="169" fontId="1" fillId="0" borderId="13" xfId="76" applyNumberFormat="1" applyBorder="1" applyAlignment="1">
      <alignment horizontal="center" vertical="center"/>
    </xf>
    <xf numFmtId="169" fontId="1" fillId="40" borderId="25" xfId="76" applyNumberFormat="1" applyFill="1" applyBorder="1" applyAlignment="1">
      <alignment horizontal="right" vertical="center" wrapText="1"/>
    </xf>
    <xf numFmtId="169" fontId="1" fillId="40" borderId="16" xfId="76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26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/>
    </xf>
    <xf numFmtId="0" fontId="19" fillId="40" borderId="2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zoomScalePageLayoutView="0" workbookViewId="0" topLeftCell="A10">
      <selection activeCell="I21" sqref="I21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60" customWidth="1"/>
    <col min="8" max="8" width="13.421875" style="0" customWidth="1"/>
    <col min="9" max="9" width="17.421875" style="60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61"/>
      <c r="H3" s="5"/>
      <c r="I3" s="61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83" t="s">
        <v>51</v>
      </c>
      <c r="B6" s="83"/>
      <c r="C6" s="83"/>
      <c r="D6" s="83"/>
      <c r="E6" s="83"/>
      <c r="F6" s="83"/>
      <c r="G6" s="83"/>
      <c r="H6" s="83"/>
      <c r="I6" s="83"/>
      <c r="J6" s="8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4" t="s">
        <v>49</v>
      </c>
      <c r="B7" s="84"/>
      <c r="C7" s="84"/>
      <c r="D7" s="84"/>
      <c r="E7" s="85" t="s">
        <v>55</v>
      </c>
      <c r="F7" s="85"/>
      <c r="G7" s="85"/>
      <c r="H7" s="9"/>
      <c r="I7" s="62"/>
      <c r="J7" s="10" t="s">
        <v>56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62"/>
      <c r="H8" s="9"/>
      <c r="I8" s="62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86"/>
      <c r="H9" s="86"/>
      <c r="I9" s="74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7" t="s">
        <v>3</v>
      </c>
      <c r="C10" s="87"/>
      <c r="D10" s="87"/>
      <c r="E10" s="88" t="s">
        <v>4</v>
      </c>
      <c r="F10" s="88"/>
      <c r="G10" s="88" t="s">
        <v>5</v>
      </c>
      <c r="H10" s="88"/>
      <c r="I10" s="70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7"/>
      <c r="C11" s="87"/>
      <c r="D11" s="87"/>
      <c r="E11" s="17" t="s">
        <v>7</v>
      </c>
      <c r="F11" s="17" t="s">
        <v>8</v>
      </c>
      <c r="G11" s="64" t="s">
        <v>9</v>
      </c>
      <c r="H11" s="17" t="s">
        <v>10</v>
      </c>
      <c r="I11" s="70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7"/>
      <c r="C12" s="87"/>
      <c r="D12" s="87"/>
      <c r="E12" s="19" t="s">
        <v>11</v>
      </c>
      <c r="F12" s="19" t="s">
        <v>11</v>
      </c>
      <c r="G12" s="64" t="s">
        <v>12</v>
      </c>
      <c r="H12" s="19" t="s">
        <v>13</v>
      </c>
      <c r="I12" s="70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62"/>
      <c r="H13" s="9"/>
      <c r="I13" s="62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79" t="s">
        <v>15</v>
      </c>
      <c r="C14" s="79"/>
      <c r="D14" s="79"/>
      <c r="E14" s="20">
        <f>SUM(E15:E19)</f>
        <v>4032712562</v>
      </c>
      <c r="F14" s="20">
        <f>SUM(F15:F19)</f>
        <v>4032712562</v>
      </c>
      <c r="G14" s="76">
        <f>SUM(G15:G19)</f>
        <v>1289865313.44</v>
      </c>
      <c r="H14" s="21">
        <f aca="true" t="shared" si="0" ref="H14:H19">_xlfn.IFERROR(IF(F14&gt;0,G14/F14,G14/E14),0)</f>
        <v>0.3198505456586023</v>
      </c>
      <c r="I14" s="75">
        <f>SUM(I15:I19)</f>
        <v>948052541.42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82"/>
      <c r="C15" s="80" t="s">
        <v>16</v>
      </c>
      <c r="D15" s="80"/>
      <c r="E15" s="24">
        <v>3509855719</v>
      </c>
      <c r="F15" s="25">
        <v>3509855719</v>
      </c>
      <c r="G15" s="72">
        <v>1121544430.48</v>
      </c>
      <c r="H15" s="27">
        <f t="shared" si="0"/>
        <v>0.3195414627469478</v>
      </c>
      <c r="I15" s="72">
        <v>860563816.71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82"/>
      <c r="C16" s="80" t="s">
        <v>17</v>
      </c>
      <c r="D16" s="80"/>
      <c r="E16" s="24">
        <v>393545765</v>
      </c>
      <c r="F16" s="25">
        <v>393545765</v>
      </c>
      <c r="G16" s="72">
        <v>89260683.02</v>
      </c>
      <c r="H16" s="27">
        <f t="shared" si="0"/>
        <v>0.2268114434416541</v>
      </c>
      <c r="I16" s="72">
        <v>87478648.31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82"/>
      <c r="C17" s="80" t="s">
        <v>18</v>
      </c>
      <c r="D17" s="80"/>
      <c r="E17" s="24">
        <v>119280860</v>
      </c>
      <c r="F17" s="25">
        <v>119280860</v>
      </c>
      <c r="G17" s="72">
        <v>78247064.14</v>
      </c>
      <c r="H17" s="27">
        <f t="shared" si="0"/>
        <v>0.6559901072141834</v>
      </c>
      <c r="I17" s="72">
        <v>10076.4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82"/>
      <c r="C18" s="80" t="s">
        <v>19</v>
      </c>
      <c r="D18" s="80"/>
      <c r="E18" s="24">
        <v>2014264</v>
      </c>
      <c r="F18" s="25">
        <v>2014264</v>
      </c>
      <c r="G18" s="72">
        <v>813135.8</v>
      </c>
      <c r="H18" s="27">
        <f t="shared" si="0"/>
        <v>0.4036887915387457</v>
      </c>
      <c r="I18" s="72">
        <v>0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82"/>
      <c r="C19" s="80" t="s">
        <v>20</v>
      </c>
      <c r="D19" s="80"/>
      <c r="E19" s="24">
        <v>8015954</v>
      </c>
      <c r="F19" s="25">
        <v>8015954</v>
      </c>
      <c r="G19" s="72">
        <v>0</v>
      </c>
      <c r="H19" s="27">
        <f t="shared" si="0"/>
        <v>0</v>
      </c>
      <c r="I19" s="72">
        <v>0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8"/>
      <c r="C20" s="28"/>
      <c r="D20" s="28"/>
      <c r="E20" s="28"/>
      <c r="F20" s="28"/>
      <c r="G20" s="66"/>
      <c r="H20" s="28"/>
      <c r="I20" s="66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79" t="s">
        <v>21</v>
      </c>
      <c r="C21" s="79"/>
      <c r="D21" s="79"/>
      <c r="E21" s="20">
        <f>SUM(E22)</f>
        <v>1300</v>
      </c>
      <c r="F21" s="20">
        <f>SUM(F22)</f>
        <v>1300</v>
      </c>
      <c r="G21" s="76">
        <f>SUM(G22)</f>
        <v>570050.9</v>
      </c>
      <c r="H21" s="21">
        <f>_xlfn.IFERROR(IF(F21&gt;0,G21/F21,G21/E21),0)</f>
        <v>438.5006923076923</v>
      </c>
      <c r="I21" s="75">
        <f>SUM(I22)</f>
        <v>4861008.43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22"/>
      <c r="C22" s="80" t="s">
        <v>22</v>
      </c>
      <c r="D22" s="80"/>
      <c r="E22" s="24">
        <v>1300</v>
      </c>
      <c r="F22" s="25">
        <v>1300</v>
      </c>
      <c r="G22" s="72">
        <v>570050.9</v>
      </c>
      <c r="H22" s="27">
        <f>_xlfn.IFERROR(IF(F22&gt;0,G22/F22,G22/E22),0)</f>
        <v>438.5006923076923</v>
      </c>
      <c r="I22" s="72">
        <v>4861008.43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.75" customHeight="1">
      <c r="A23" s="29"/>
      <c r="B23" s="30"/>
      <c r="C23" s="30"/>
      <c r="D23" s="30"/>
      <c r="E23" s="30"/>
      <c r="F23" s="30"/>
      <c r="G23" s="67"/>
      <c r="H23" s="30"/>
      <c r="I23" s="67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9"/>
      <c r="B24" s="81" t="s">
        <v>23</v>
      </c>
      <c r="C24" s="81"/>
      <c r="D24" s="81"/>
      <c r="E24" s="20">
        <f>E14+E21</f>
        <v>4032713862</v>
      </c>
      <c r="F24" s="20">
        <f>F14+F21</f>
        <v>4032713862</v>
      </c>
      <c r="G24" s="76">
        <f>G14+G21</f>
        <v>1290435364.3400002</v>
      </c>
      <c r="H24" s="21">
        <f>_xlfn.IFERROR(IF(F24&gt;0,G24/F24,G24/E24),0)</f>
        <v>0.3199917991950008</v>
      </c>
      <c r="I24" s="75">
        <f>I14+I21</f>
        <v>952913549.8499999</v>
      </c>
      <c r="J24" s="18"/>
      <c r="K24" s="2"/>
      <c r="L24" s="2"/>
      <c r="M24" s="2"/>
      <c r="N24" s="5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31"/>
      <c r="B25" s="32" t="s">
        <v>50</v>
      </c>
      <c r="C25" s="6"/>
      <c r="D25" s="6"/>
      <c r="E25" s="6"/>
      <c r="F25" s="6"/>
      <c r="G25" s="68"/>
      <c r="H25" s="6"/>
      <c r="I25" s="68"/>
      <c r="J25" s="3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10" ht="30" customHeight="1">
      <c r="B26" s="77"/>
      <c r="C26" s="78"/>
      <c r="D26" s="78"/>
      <c r="E26" s="78"/>
      <c r="F26" s="78"/>
      <c r="G26" s="78"/>
      <c r="H26" s="78"/>
      <c r="I26" s="78"/>
      <c r="J26" s="78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</sheetData>
  <sheetProtection selectLockedCells="1" selectUnlockedCells="1"/>
  <mergeCells count="18">
    <mergeCell ref="C19:D19"/>
    <mergeCell ref="A6:J6"/>
    <mergeCell ref="A7:D7"/>
    <mergeCell ref="E7:G7"/>
    <mergeCell ref="G9:H9"/>
    <mergeCell ref="B10:D12"/>
    <mergeCell ref="E10:F10"/>
    <mergeCell ref="G10:H10"/>
    <mergeCell ref="B26:J26"/>
    <mergeCell ref="B21:D21"/>
    <mergeCell ref="C22:D22"/>
    <mergeCell ref="B24:D24"/>
    <mergeCell ref="B14:D14"/>
    <mergeCell ref="B15:B19"/>
    <mergeCell ref="C15:D15"/>
    <mergeCell ref="C16:D16"/>
    <mergeCell ref="C17:D17"/>
    <mergeCell ref="C18:D18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zoomScalePageLayoutView="0" workbookViewId="0" topLeftCell="A19">
      <selection activeCell="N20" sqref="N20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60" bestFit="1" customWidth="1"/>
    <col min="7" max="8" width="14.8515625" style="0" bestFit="1" customWidth="1"/>
    <col min="9" max="9" width="10.140625" style="0" bestFit="1" customWidth="1"/>
    <col min="10" max="10" width="17.28125" style="0" bestFit="1" customWidth="1"/>
    <col min="11" max="11" width="10.28125" style="0" bestFit="1" customWidth="1"/>
    <col min="12" max="12" width="16.57421875" style="60" bestFit="1" customWidth="1"/>
    <col min="13" max="13" width="2.421875" style="0" customWidth="1"/>
    <col min="14" max="14" width="18.140625" style="57" customWidth="1"/>
    <col min="15" max="15" width="15.57421875" style="57" customWidth="1"/>
    <col min="16" max="16" width="11.57421875" style="52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6"/>
      <c r="O1" s="56"/>
      <c r="P1" s="5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6"/>
      <c r="O2" s="56"/>
      <c r="P2" s="5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61"/>
      <c r="G3" s="5"/>
      <c r="H3" s="5"/>
      <c r="I3" s="5"/>
      <c r="J3" s="5"/>
      <c r="K3" s="5"/>
      <c r="L3" s="61"/>
      <c r="M3" s="6"/>
      <c r="N3" s="56"/>
      <c r="O3" s="56"/>
      <c r="P3" s="5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6"/>
      <c r="O4" s="56"/>
      <c r="P4" s="51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6"/>
      <c r="O5" s="56"/>
      <c r="P5" s="5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83" t="s">
        <v>52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56"/>
      <c r="O6" s="56"/>
      <c r="P6" s="5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4" t="s">
        <v>49</v>
      </c>
      <c r="B7" s="84"/>
      <c r="C7" s="84"/>
      <c r="D7" s="84"/>
      <c r="E7" s="84"/>
      <c r="F7" s="85" t="s">
        <v>55</v>
      </c>
      <c r="G7" s="85"/>
      <c r="H7" s="85"/>
      <c r="I7" s="9"/>
      <c r="J7" s="9"/>
      <c r="K7" s="9"/>
      <c r="L7" s="62"/>
      <c r="M7" s="10" t="s">
        <v>56</v>
      </c>
      <c r="N7" s="56"/>
      <c r="O7" s="56"/>
      <c r="P7" s="5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62"/>
      <c r="G8" s="9"/>
      <c r="H8" s="9"/>
      <c r="I8" s="9"/>
      <c r="J8" s="9"/>
      <c r="K8" s="9"/>
      <c r="L8" s="62"/>
      <c r="M8" s="12"/>
      <c r="N8" s="56"/>
      <c r="O8" s="56"/>
      <c r="P8" s="5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63"/>
      <c r="G9" s="14"/>
      <c r="H9" s="34"/>
      <c r="I9" s="34"/>
      <c r="J9" s="34"/>
      <c r="K9" s="34"/>
      <c r="L9" s="69"/>
      <c r="M9" s="15"/>
      <c r="N9" s="56"/>
      <c r="O9" s="56"/>
      <c r="P9" s="5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7" t="s">
        <v>24</v>
      </c>
      <c r="C10" s="87"/>
      <c r="D10" s="87"/>
      <c r="E10" s="87"/>
      <c r="F10" s="88" t="s">
        <v>4</v>
      </c>
      <c r="G10" s="88"/>
      <c r="H10" s="88" t="s">
        <v>25</v>
      </c>
      <c r="I10" s="88"/>
      <c r="J10" s="88" t="s">
        <v>26</v>
      </c>
      <c r="K10" s="88"/>
      <c r="L10" s="70" t="s">
        <v>27</v>
      </c>
      <c r="M10" s="18"/>
      <c r="N10" s="56"/>
      <c r="O10" s="56"/>
      <c r="P10" s="5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7"/>
      <c r="C11" s="87"/>
      <c r="D11" s="87"/>
      <c r="E11" s="87"/>
      <c r="F11" s="64" t="s">
        <v>7</v>
      </c>
      <c r="G11" s="17" t="s">
        <v>8</v>
      </c>
      <c r="H11" s="17" t="s">
        <v>9</v>
      </c>
      <c r="I11" s="17" t="s">
        <v>10</v>
      </c>
      <c r="J11" s="17" t="s">
        <v>9</v>
      </c>
      <c r="K11" s="17" t="s">
        <v>10</v>
      </c>
      <c r="L11" s="70" t="s">
        <v>9</v>
      </c>
      <c r="M11" s="18"/>
      <c r="N11" s="56"/>
      <c r="O11" s="56"/>
      <c r="P11" s="5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7"/>
      <c r="C12" s="87"/>
      <c r="D12" s="87"/>
      <c r="E12" s="87"/>
      <c r="F12" s="64" t="s">
        <v>11</v>
      </c>
      <c r="G12" s="19" t="s">
        <v>11</v>
      </c>
      <c r="H12" s="19" t="s">
        <v>12</v>
      </c>
      <c r="I12" s="19" t="s">
        <v>13</v>
      </c>
      <c r="J12" s="19" t="s">
        <v>14</v>
      </c>
      <c r="K12" s="19" t="s">
        <v>28</v>
      </c>
      <c r="L12" s="70" t="s">
        <v>29</v>
      </c>
      <c r="M12" s="18"/>
      <c r="N12" s="56"/>
      <c r="O12" s="56"/>
      <c r="P12" s="51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62"/>
      <c r="G13" s="9"/>
      <c r="H13" s="9"/>
      <c r="I13" s="9"/>
      <c r="J13" s="9"/>
      <c r="K13" s="9"/>
      <c r="L13" s="62"/>
      <c r="M13" s="18"/>
      <c r="N13" s="56"/>
      <c r="O13" s="56"/>
      <c r="P13" s="51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79" t="s">
        <v>30</v>
      </c>
      <c r="C14" s="79"/>
      <c r="D14" s="79"/>
      <c r="E14" s="79"/>
      <c r="F14" s="20">
        <f>SUM(F15:F23)</f>
        <v>3696898627.09</v>
      </c>
      <c r="G14" s="20">
        <f>SUM(G15:G23)</f>
        <v>3696898627.09</v>
      </c>
      <c r="H14" s="20">
        <f>SUM(H15:H23)</f>
        <v>3696898627.09</v>
      </c>
      <c r="I14" s="21">
        <f aca="true" t="shared" si="0" ref="I14:I23">_xlfn.IFERROR(IF(G14&gt;0,H14/G14,H14/F14),0)</f>
        <v>1</v>
      </c>
      <c r="J14" s="20">
        <f>SUM(J15:J23)</f>
        <v>996647803.3400002</v>
      </c>
      <c r="K14" s="21">
        <f aca="true" t="shared" si="1" ref="K14:K23">_xlfn.IFERROR(J14/H14,0)</f>
        <v>0.26959024411348487</v>
      </c>
      <c r="L14" s="71">
        <f>SUM(L15:L23)</f>
        <v>861814818.6400001</v>
      </c>
      <c r="M14" s="18"/>
      <c r="N14" s="56"/>
      <c r="O14" s="56"/>
      <c r="P14" s="5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82"/>
      <c r="C15" s="80" t="s">
        <v>31</v>
      </c>
      <c r="D15" s="80"/>
      <c r="E15" s="80"/>
      <c r="F15" s="35">
        <v>2348993780.94</v>
      </c>
      <c r="G15" s="35">
        <v>2348993780.94</v>
      </c>
      <c r="H15" s="26">
        <f>G15</f>
        <v>2348993780.94</v>
      </c>
      <c r="I15" s="27">
        <f t="shared" si="0"/>
        <v>1</v>
      </c>
      <c r="J15" s="26">
        <v>687836699.97</v>
      </c>
      <c r="K15" s="27">
        <f t="shared" si="1"/>
        <v>0.29282184804029043</v>
      </c>
      <c r="L15" s="72">
        <v>586250941.51</v>
      </c>
      <c r="M15" s="18"/>
      <c r="N15" s="56"/>
      <c r="O15" s="56"/>
      <c r="P15" s="5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82"/>
      <c r="C16" s="80" t="s">
        <v>32</v>
      </c>
      <c r="D16" s="80"/>
      <c r="E16" s="80"/>
      <c r="F16" s="35">
        <v>3953384.88</v>
      </c>
      <c r="G16" s="35">
        <v>3953384.88</v>
      </c>
      <c r="H16" s="26">
        <f>G16</f>
        <v>3953384.88</v>
      </c>
      <c r="I16" s="27">
        <f t="shared" si="0"/>
        <v>1</v>
      </c>
      <c r="J16" s="26">
        <v>898636.46</v>
      </c>
      <c r="K16" s="27">
        <f t="shared" si="1"/>
        <v>0.2273081137498558</v>
      </c>
      <c r="L16" s="72">
        <v>898636.74</v>
      </c>
      <c r="M16" s="18"/>
      <c r="N16" s="56"/>
      <c r="O16" s="56"/>
      <c r="P16" s="5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82"/>
      <c r="C17" s="80" t="s">
        <v>33</v>
      </c>
      <c r="D17" s="80"/>
      <c r="E17" s="80"/>
      <c r="F17" s="35">
        <v>709717.81</v>
      </c>
      <c r="G17" s="35">
        <v>709717.81</v>
      </c>
      <c r="H17" s="26">
        <f>G17</f>
        <v>709717.81</v>
      </c>
      <c r="I17" s="27">
        <f t="shared" si="0"/>
        <v>1</v>
      </c>
      <c r="J17" s="26">
        <v>184906.46</v>
      </c>
      <c r="K17" s="27">
        <f t="shared" si="1"/>
        <v>0.26053518369505196</v>
      </c>
      <c r="L17" s="72">
        <v>184906.5</v>
      </c>
      <c r="M17" s="18"/>
      <c r="N17" s="56"/>
      <c r="O17" s="56"/>
      <c r="P17" s="5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82"/>
      <c r="C18" s="80" t="s">
        <v>34</v>
      </c>
      <c r="D18" s="80"/>
      <c r="E18" s="80"/>
      <c r="F18" s="35">
        <v>12256000</v>
      </c>
      <c r="G18" s="35">
        <v>12256000</v>
      </c>
      <c r="H18" s="26">
        <f aca="true" t="shared" si="2" ref="H18:H23">G18</f>
        <v>12256000</v>
      </c>
      <c r="I18" s="27">
        <f t="shared" si="0"/>
        <v>1</v>
      </c>
      <c r="J18" s="26">
        <v>3576079.97</v>
      </c>
      <c r="K18" s="27">
        <f t="shared" si="1"/>
        <v>0.291781981886423</v>
      </c>
      <c r="L18" s="72">
        <v>3681820.57</v>
      </c>
      <c r="M18" s="18"/>
      <c r="N18" s="56"/>
      <c r="O18" s="56"/>
      <c r="P18" s="51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82"/>
      <c r="C19" s="80" t="s">
        <v>35</v>
      </c>
      <c r="D19" s="80"/>
      <c r="E19" s="80"/>
      <c r="F19" s="35">
        <v>326894484.14</v>
      </c>
      <c r="G19" s="35">
        <v>326894484.14</v>
      </c>
      <c r="H19" s="26">
        <f t="shared" si="2"/>
        <v>326894484.14</v>
      </c>
      <c r="I19" s="27">
        <f t="shared" si="0"/>
        <v>1</v>
      </c>
      <c r="J19" s="26">
        <v>60083428.74</v>
      </c>
      <c r="K19" s="27">
        <f t="shared" si="1"/>
        <v>0.18380068081622297</v>
      </c>
      <c r="L19" s="72">
        <v>87796786.94</v>
      </c>
      <c r="M19" s="18"/>
      <c r="N19" s="56"/>
      <c r="O19" s="56"/>
      <c r="P19" s="5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82"/>
      <c r="C20" s="80" t="s">
        <v>36</v>
      </c>
      <c r="D20" s="80"/>
      <c r="E20" s="80"/>
      <c r="F20" s="35">
        <v>591257807.45</v>
      </c>
      <c r="G20" s="35">
        <v>591257807.45</v>
      </c>
      <c r="H20" s="26">
        <f t="shared" si="2"/>
        <v>591257807.45</v>
      </c>
      <c r="I20" s="27">
        <f t="shared" si="0"/>
        <v>1</v>
      </c>
      <c r="J20" s="26">
        <v>138811278.87</v>
      </c>
      <c r="K20" s="27">
        <f t="shared" si="1"/>
        <v>0.234772847175872</v>
      </c>
      <c r="L20" s="72">
        <v>92141250.71</v>
      </c>
      <c r="M20" s="18"/>
      <c r="N20" s="56"/>
      <c r="O20" s="56"/>
      <c r="P20" s="5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82"/>
      <c r="C21" s="80" t="s">
        <v>37</v>
      </c>
      <c r="D21" s="80"/>
      <c r="E21" s="80"/>
      <c r="F21" s="35">
        <v>152681268.1</v>
      </c>
      <c r="G21" s="35">
        <v>152681268.1</v>
      </c>
      <c r="H21" s="26">
        <f t="shared" si="2"/>
        <v>152681268.1</v>
      </c>
      <c r="I21" s="27">
        <f t="shared" si="0"/>
        <v>1</v>
      </c>
      <c r="J21" s="26">
        <v>44011187.98</v>
      </c>
      <c r="K21" s="27">
        <f t="shared" si="1"/>
        <v>0.2882553212171022</v>
      </c>
      <c r="L21" s="72">
        <v>691340.07</v>
      </c>
      <c r="M21" s="18"/>
      <c r="N21" s="56"/>
      <c r="O21" s="56"/>
      <c r="P21" s="5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82"/>
      <c r="C22" s="80" t="s">
        <v>38</v>
      </c>
      <c r="D22" s="80"/>
      <c r="E22" s="80"/>
      <c r="F22" s="35">
        <v>5615769.15</v>
      </c>
      <c r="G22" s="35">
        <v>5615769.15</v>
      </c>
      <c r="H22" s="26">
        <f t="shared" si="2"/>
        <v>5615769.15</v>
      </c>
      <c r="I22" s="27">
        <f t="shared" si="0"/>
        <v>1</v>
      </c>
      <c r="J22" s="26">
        <v>2054188.77</v>
      </c>
      <c r="K22" s="27">
        <f t="shared" si="1"/>
        <v>0.36578938968671815</v>
      </c>
      <c r="L22" s="72">
        <v>0</v>
      </c>
      <c r="M22" s="18"/>
      <c r="N22" s="56"/>
      <c r="O22" s="56"/>
      <c r="P22" s="5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82"/>
      <c r="C23" s="80" t="s">
        <v>39</v>
      </c>
      <c r="D23" s="80"/>
      <c r="E23" s="80"/>
      <c r="F23" s="35">
        <v>254536414.62</v>
      </c>
      <c r="G23" s="35">
        <v>254536414.62</v>
      </c>
      <c r="H23" s="26">
        <f t="shared" si="2"/>
        <v>254536414.62</v>
      </c>
      <c r="I23" s="27">
        <f t="shared" si="0"/>
        <v>1</v>
      </c>
      <c r="J23" s="26">
        <v>59191396.12</v>
      </c>
      <c r="K23" s="27">
        <f t="shared" si="1"/>
        <v>0.23254588624722883</v>
      </c>
      <c r="L23" s="72">
        <v>90169135.6</v>
      </c>
      <c r="M23" s="18"/>
      <c r="N23" s="56"/>
      <c r="O23" s="56"/>
      <c r="P23" s="5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8"/>
      <c r="C24" s="28"/>
      <c r="D24" s="28"/>
      <c r="E24" s="28"/>
      <c r="F24" s="66"/>
      <c r="G24" s="28"/>
      <c r="H24" s="28"/>
      <c r="I24" s="28"/>
      <c r="J24" s="28"/>
      <c r="K24" s="28"/>
      <c r="L24" s="66"/>
      <c r="M24" s="18"/>
      <c r="O24" s="56"/>
      <c r="P24" s="5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79" t="s">
        <v>40</v>
      </c>
      <c r="C25" s="79"/>
      <c r="D25" s="79"/>
      <c r="E25" s="79"/>
      <c r="F25" s="20">
        <f>F26+F32</f>
        <v>421233881.01</v>
      </c>
      <c r="G25" s="20">
        <f>G26+G32</f>
        <v>421233881.01</v>
      </c>
      <c r="H25" s="20">
        <f>H26+H32</f>
        <v>421233881.01</v>
      </c>
      <c r="I25" s="21">
        <f aca="true" t="shared" si="3" ref="I25:I32">_xlfn.IFERROR(IF(G25&gt;0,H25/G25,H25/F25),0)</f>
        <v>1</v>
      </c>
      <c r="J25" s="20">
        <f>J26+J32</f>
        <v>4405340.96</v>
      </c>
      <c r="K25" s="21">
        <f aca="true" t="shared" si="4" ref="K25:K31">_xlfn.IFERROR(J25/H25,0)</f>
        <v>0.010458182873222912</v>
      </c>
      <c r="L25" s="71">
        <f>L26+L32</f>
        <v>624288173.3100001</v>
      </c>
      <c r="M25" s="18" t="s">
        <v>41</v>
      </c>
      <c r="N25" s="56"/>
      <c r="O25" s="56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9"/>
      <c r="B26" s="82"/>
      <c r="C26" s="36" t="s">
        <v>42</v>
      </c>
      <c r="D26" s="36"/>
      <c r="E26" s="23"/>
      <c r="F26" s="35">
        <f>F27+F28</f>
        <v>403416611.01</v>
      </c>
      <c r="G26" s="35">
        <f>G27+G28</f>
        <v>403416611.01</v>
      </c>
      <c r="H26" s="26">
        <f>H27+H28</f>
        <v>403416611.01</v>
      </c>
      <c r="I26" s="27">
        <f t="shared" si="3"/>
        <v>1</v>
      </c>
      <c r="J26" s="26">
        <f>J27+J28</f>
        <v>4405340.96</v>
      </c>
      <c r="K26" s="27">
        <f t="shared" si="4"/>
        <v>0.010920078251043557</v>
      </c>
      <c r="L26" s="72">
        <f>L27+L28</f>
        <v>137675271.9</v>
      </c>
      <c r="M26" s="18"/>
      <c r="N26" s="56"/>
      <c r="O26" s="56"/>
      <c r="P26" s="53"/>
      <c r="Q26" s="53"/>
      <c r="R26" s="2"/>
      <c r="S26" s="2"/>
      <c r="T26" s="2"/>
      <c r="U26" s="2"/>
      <c r="V26" s="2"/>
      <c r="W26" s="2"/>
      <c r="X26" s="2"/>
      <c r="Y26" s="2"/>
      <c r="Z26" s="2"/>
    </row>
    <row r="27" spans="1:26" s="40" customFormat="1" ht="19.5" customHeight="1">
      <c r="A27" s="29"/>
      <c r="B27" s="82"/>
      <c r="C27" s="37"/>
      <c r="D27" s="89" t="s">
        <v>43</v>
      </c>
      <c r="E27" s="89"/>
      <c r="F27" s="65">
        <v>65000000</v>
      </c>
      <c r="G27" s="38">
        <v>65000000</v>
      </c>
      <c r="H27" s="38">
        <f>G27</f>
        <v>65000000</v>
      </c>
      <c r="I27" s="39">
        <f t="shared" si="3"/>
        <v>1</v>
      </c>
      <c r="J27" s="38">
        <v>1058087.71</v>
      </c>
      <c r="K27" s="39">
        <f t="shared" si="4"/>
        <v>0.01627827246153846</v>
      </c>
      <c r="L27" s="72">
        <v>7471147.67</v>
      </c>
      <c r="M27" s="18"/>
      <c r="N27" s="59"/>
      <c r="O27" s="56"/>
      <c r="P27" s="53"/>
      <c r="Q27" s="54"/>
      <c r="R27" s="2"/>
      <c r="S27" s="2"/>
      <c r="T27" s="2"/>
      <c r="U27" s="2"/>
      <c r="V27" s="2"/>
      <c r="W27" s="2"/>
      <c r="X27" s="2"/>
      <c r="Y27" s="2"/>
      <c r="Z27" s="2"/>
    </row>
    <row r="28" spans="1:26" s="40" customFormat="1" ht="19.5" customHeight="1">
      <c r="A28" s="29"/>
      <c r="B28" s="82"/>
      <c r="C28" s="41"/>
      <c r="D28" s="89" t="s">
        <v>44</v>
      </c>
      <c r="E28" s="89"/>
      <c r="F28" s="65">
        <f>SUM(F29:F31)</f>
        <v>338416611.01</v>
      </c>
      <c r="G28" s="38">
        <f>SUM(G29:G31)</f>
        <v>338416611.01</v>
      </c>
      <c r="H28" s="38">
        <f>SUM(H29:H31)</f>
        <v>338416611.01</v>
      </c>
      <c r="I28" s="39">
        <f t="shared" si="3"/>
        <v>1</v>
      </c>
      <c r="J28" s="38">
        <f>SUM(J29:J31)</f>
        <v>3347253.25</v>
      </c>
      <c r="K28" s="39">
        <f t="shared" si="4"/>
        <v>0.009890924798313433</v>
      </c>
      <c r="L28" s="72">
        <f>SUM(L29:L31)</f>
        <v>130204124.23</v>
      </c>
      <c r="M28" s="18"/>
      <c r="N28" s="56"/>
      <c r="O28" s="56"/>
      <c r="P28" s="53"/>
      <c r="Q28" s="53"/>
      <c r="R28" s="2"/>
      <c r="S28" s="2"/>
      <c r="T28" s="2"/>
      <c r="U28" s="2"/>
      <c r="V28" s="2"/>
      <c r="W28" s="2"/>
      <c r="X28" s="2"/>
      <c r="Y28" s="2"/>
      <c r="Z28" s="2"/>
    </row>
    <row r="29" spans="1:26" s="47" customFormat="1" ht="25.5" customHeight="1">
      <c r="A29" s="42"/>
      <c r="B29" s="82"/>
      <c r="C29" s="90"/>
      <c r="D29" s="43"/>
      <c r="E29" s="44" t="s">
        <v>45</v>
      </c>
      <c r="F29" s="65">
        <v>260000000</v>
      </c>
      <c r="G29" s="45">
        <v>260000000</v>
      </c>
      <c r="H29" s="45">
        <f>G29</f>
        <v>260000000</v>
      </c>
      <c r="I29" s="46">
        <f t="shared" si="3"/>
        <v>1</v>
      </c>
      <c r="J29" s="45">
        <v>603499.66</v>
      </c>
      <c r="K29" s="46">
        <f t="shared" si="4"/>
        <v>0.0023211525384615387</v>
      </c>
      <c r="L29" s="73">
        <v>126567169.18</v>
      </c>
      <c r="M29" s="18"/>
      <c r="N29" s="57"/>
      <c r="O29" s="56"/>
      <c r="P29" s="53"/>
      <c r="Q29" s="55"/>
      <c r="R29" s="49"/>
      <c r="S29" s="49"/>
      <c r="U29" s="48"/>
      <c r="V29" s="48"/>
      <c r="W29" s="48"/>
      <c r="X29" s="48"/>
      <c r="Y29" s="48"/>
      <c r="Z29" s="48"/>
    </row>
    <row r="30" spans="1:26" s="47" customFormat="1" ht="25.5" customHeight="1">
      <c r="A30" s="42"/>
      <c r="B30" s="82"/>
      <c r="C30" s="90"/>
      <c r="D30" s="43"/>
      <c r="E30" s="44" t="s">
        <v>46</v>
      </c>
      <c r="F30" s="65">
        <v>52562843.75</v>
      </c>
      <c r="G30" s="45">
        <v>52562843.75</v>
      </c>
      <c r="H30" s="45">
        <f>G30</f>
        <v>52562843.75</v>
      </c>
      <c r="I30" s="46">
        <f t="shared" si="3"/>
        <v>1</v>
      </c>
      <c r="J30" s="45">
        <v>400240.93</v>
      </c>
      <c r="K30" s="46">
        <f t="shared" si="4"/>
        <v>0.007614521997775282</v>
      </c>
      <c r="L30" s="73">
        <v>547177.75</v>
      </c>
      <c r="M30" s="18"/>
      <c r="N30" s="57"/>
      <c r="O30" s="56"/>
      <c r="P30" s="53"/>
      <c r="Q30" s="55"/>
      <c r="R30" s="49"/>
      <c r="T30" s="49"/>
      <c r="U30" s="48"/>
      <c r="V30" s="48"/>
      <c r="W30" s="48"/>
      <c r="X30" s="48"/>
      <c r="Y30" s="48"/>
      <c r="Z30" s="48"/>
    </row>
    <row r="31" spans="1:26" s="47" customFormat="1" ht="25.5" customHeight="1">
      <c r="A31" s="42"/>
      <c r="B31" s="82"/>
      <c r="C31" s="90"/>
      <c r="D31" s="43"/>
      <c r="E31" s="44" t="s">
        <v>47</v>
      </c>
      <c r="F31" s="65">
        <v>25853767.26</v>
      </c>
      <c r="G31" s="45">
        <v>25853767.26</v>
      </c>
      <c r="H31" s="45">
        <f>G31</f>
        <v>25853767.26</v>
      </c>
      <c r="I31" s="46">
        <f t="shared" si="3"/>
        <v>1</v>
      </c>
      <c r="J31" s="45">
        <v>2343512.66</v>
      </c>
      <c r="K31" s="46">
        <f t="shared" si="4"/>
        <v>0.09064491980732714</v>
      </c>
      <c r="L31" s="73">
        <v>3089777.3</v>
      </c>
      <c r="M31" s="50"/>
      <c r="N31" s="57"/>
      <c r="O31" s="56"/>
      <c r="P31" s="53"/>
      <c r="Q31" s="55"/>
      <c r="R31" s="49"/>
      <c r="T31" s="49"/>
      <c r="U31" s="48"/>
      <c r="V31" s="48"/>
      <c r="W31" s="48"/>
      <c r="X31" s="48"/>
      <c r="Y31" s="48"/>
      <c r="Z31" s="48"/>
    </row>
    <row r="32" spans="1:26" ht="19.5" customHeight="1">
      <c r="A32" s="29"/>
      <c r="B32" s="82"/>
      <c r="C32" s="80" t="s">
        <v>48</v>
      </c>
      <c r="D32" s="80"/>
      <c r="E32" s="80"/>
      <c r="F32" s="35">
        <v>17817270</v>
      </c>
      <c r="G32" s="35">
        <v>17817270</v>
      </c>
      <c r="H32" s="26">
        <f>G32</f>
        <v>17817270</v>
      </c>
      <c r="I32" s="27">
        <f t="shared" si="3"/>
        <v>1</v>
      </c>
      <c r="J32" s="26">
        <v>0</v>
      </c>
      <c r="K32" s="27">
        <f>_xlfn.IFERROR(J32/H32,0)</f>
        <v>0</v>
      </c>
      <c r="L32" s="72">
        <v>486612901.41</v>
      </c>
      <c r="M32" s="18"/>
      <c r="O32" s="56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9"/>
      <c r="B33" s="2"/>
      <c r="C33" s="30"/>
      <c r="D33" s="30"/>
      <c r="E33" s="30"/>
      <c r="F33" s="67"/>
      <c r="G33" s="30"/>
      <c r="H33" s="30"/>
      <c r="I33" s="30"/>
      <c r="J33" s="30"/>
      <c r="K33" s="30"/>
      <c r="L33" s="67"/>
      <c r="M33" s="18"/>
      <c r="O33" s="56"/>
      <c r="P33" s="5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9"/>
      <c r="B34" s="87" t="s">
        <v>23</v>
      </c>
      <c r="C34" s="87"/>
      <c r="D34" s="87"/>
      <c r="E34" s="87"/>
      <c r="F34" s="20">
        <f>F14+F25</f>
        <v>4118132508.1000004</v>
      </c>
      <c r="G34" s="20">
        <f>G14+G25</f>
        <v>4118132508.1000004</v>
      </c>
      <c r="H34" s="20">
        <f>H14+H25</f>
        <v>4118132508.1000004</v>
      </c>
      <c r="I34" s="21">
        <f>_xlfn.IFERROR(IF(G34&gt;0,H34/G34,H34/F34),0)</f>
        <v>1</v>
      </c>
      <c r="J34" s="20">
        <f>J14+J25</f>
        <v>1001053144.3000002</v>
      </c>
      <c r="K34" s="21">
        <f>_xlfn.IFERROR(J34/H34,0)</f>
        <v>0.243084248098141</v>
      </c>
      <c r="L34" s="71">
        <f>L14+L25</f>
        <v>1486102991.9500003</v>
      </c>
      <c r="M34" s="18"/>
      <c r="O34" s="56"/>
      <c r="P34" s="5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31"/>
      <c r="B35" s="32" t="s">
        <v>53</v>
      </c>
      <c r="C35" s="6"/>
      <c r="D35" s="6"/>
      <c r="E35" s="6"/>
      <c r="F35" s="68"/>
      <c r="G35" s="6"/>
      <c r="H35" s="6"/>
      <c r="I35" s="6"/>
      <c r="J35" s="6"/>
      <c r="K35" s="6"/>
      <c r="L35" s="68"/>
      <c r="M35" s="33"/>
      <c r="N35" s="56"/>
      <c r="O35" s="56"/>
      <c r="P35" s="5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32" t="s">
        <v>54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ht="56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A6:M6"/>
    <mergeCell ref="A7:E7"/>
    <mergeCell ref="F7:H7"/>
    <mergeCell ref="B10:E12"/>
    <mergeCell ref="F10:G10"/>
    <mergeCell ref="H10:I10"/>
    <mergeCell ref="J10:K10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B34:E34"/>
    <mergeCell ref="C23:E23"/>
    <mergeCell ref="B25:E25"/>
    <mergeCell ref="B26:B32"/>
    <mergeCell ref="D27:E27"/>
    <mergeCell ref="D28:E28"/>
    <mergeCell ref="C29:C31"/>
    <mergeCell ref="C32:E32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</cp:lastModifiedBy>
  <cp:lastPrinted>2022-04-11T16:22:44Z</cp:lastPrinted>
  <dcterms:created xsi:type="dcterms:W3CDTF">2022-04-11T15:52:55Z</dcterms:created>
  <dcterms:modified xsi:type="dcterms:W3CDTF">2023-05-16T13:37:11Z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